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QUALIDADE SUPRIMENTOS\"/>
    </mc:Choice>
  </mc:AlternateContent>
  <xr:revisionPtr revIDLastSave="0" documentId="13_ncr:1_{EC4BF6BF-5ADD-47BD-99ED-237B552F49A1}" xr6:coauthVersionLast="47" xr6:coauthVersionMax="47" xr10:uidLastSave="{00000000-0000-0000-0000-000000000000}"/>
  <workbookProtection workbookAlgorithmName="SHA-512" workbookHashValue="RvuNmDXn2gmL2dLR1+Fo5pcOYtvhGVMeU8p249nIhufBhX2iCFemYUqYzX0vsO0AMXy0E8ZStlYAXNMNFYobIw==" workbookSaltValue="goNZCa6wMQ8jC4b8zHaihA==" workbookSpinCount="100000" lockStructure="1"/>
  <bookViews>
    <workbookView xWindow="-120" yWindow="-120" windowWidth="20640" windowHeight="11160" firstSheet="1" activeTab="1" xr2:uid="{00000000-000D-0000-FFFF-FFFF00000000}"/>
  </bookViews>
  <sheets>
    <sheet name="PPM-Out" sheetId="13" state="hidden" r:id="rId1"/>
    <sheet name="Gráfico IDGF" sheetId="11" r:id="rId2"/>
    <sheet name="Dados" sheetId="6" state="hidden" r:id="rId3"/>
    <sheet name="PPM" sheetId="9" state="hidden" r:id="rId4"/>
    <sheet name="IDGF-Jan" sheetId="16" state="hidden" r:id="rId5"/>
    <sheet name="IDGF-Fev" sheetId="12" state="hidden" r:id="rId6"/>
    <sheet name="IDGF-Mar" sheetId="14" state="hidden" r:id="rId7"/>
    <sheet name="IDGF-Mai" sheetId="18" state="hidden" r:id="rId8"/>
    <sheet name="IDGF-Jun" sheetId="19" state="hidden" r:id="rId9"/>
    <sheet name="IDGF-Jul" sheetId="20" state="hidden" r:id="rId10"/>
    <sheet name="IDGF-Ago" sheetId="21" state="hidden" r:id="rId11"/>
    <sheet name="IDGF-Set" sheetId="22" state="hidden" r:id="rId12"/>
    <sheet name="IDGF-Out" sheetId="23" state="hidden" r:id="rId13"/>
    <sheet name="IDGF-Nov" sheetId="24" state="hidden" r:id="rId14"/>
    <sheet name="IDGF- Dez" sheetId="25" state="hidden" r:id="rId15"/>
    <sheet name="IDGF-Dez" sheetId="15" state="hidden" r:id="rId16"/>
    <sheet name="IDGF-Abr" sheetId="26" state="hidden" r:id="rId17"/>
    <sheet name="Config" sheetId="8" state="hidden" r:id="rId18"/>
  </sheets>
  <definedNames>
    <definedName name="_xlnm._FilterDatabase" localSheetId="2" hidden="1">Dados!$A$1:$I$878</definedName>
    <definedName name="_xlnm._FilterDatabase" localSheetId="14" hidden="1">'IDGF- Dez'!$A$3:$N$56</definedName>
    <definedName name="_xlnm._FilterDatabase" localSheetId="16" hidden="1">'IDGF-Abr'!$A$3:$N$57</definedName>
    <definedName name="_xlnm._FilterDatabase" localSheetId="10" hidden="1">'IDGF-Ago'!$A$3:$N$56</definedName>
    <definedName name="_xlnm._FilterDatabase" localSheetId="15" hidden="1">'IDGF-Dez'!$A$3:$N$56</definedName>
    <definedName name="_xlnm._FilterDatabase" localSheetId="5" hidden="1">'IDGF-Fev'!$A$3:$N$57</definedName>
    <definedName name="_xlnm._FilterDatabase" localSheetId="4" hidden="1">'IDGF-Jan'!$A$3:$N$57</definedName>
    <definedName name="_xlnm._FilterDatabase" localSheetId="9" hidden="1">'IDGF-Jul'!$A$3:$N$56</definedName>
    <definedName name="_xlnm._FilterDatabase" localSheetId="8" hidden="1">'IDGF-Jun'!$A$3:$N$56</definedName>
    <definedName name="_xlnm._FilterDatabase" localSheetId="7" hidden="1">'IDGF-Mai'!$A$3:$N$56</definedName>
    <definedName name="_xlnm._FilterDatabase" localSheetId="6" hidden="1">'IDGF-Mar'!$A$3:$N$57</definedName>
    <definedName name="_xlnm._FilterDatabase" localSheetId="13" hidden="1">'IDGF-Nov'!$A$3:$N$56</definedName>
    <definedName name="_xlnm._FilterDatabase" localSheetId="12" hidden="1">'IDGF-Out'!$A$3:$N$56</definedName>
    <definedName name="_xlnm._FilterDatabase" localSheetId="11" hidden="1">'IDGF-Set'!$A$3:$N$56</definedName>
    <definedName name="_xlnm._FilterDatabase" localSheetId="0" hidden="1">'PPM-Out'!$A$1:$J$36</definedName>
    <definedName name="_xlnm.Print_Titles" localSheetId="14">'IDGF- Dez'!$1:$3</definedName>
    <definedName name="_xlnm.Print_Titles" localSheetId="16">'IDGF-Abr'!$1:$3</definedName>
    <definedName name="_xlnm.Print_Titles" localSheetId="10">'IDGF-Ago'!$1:$3</definedName>
    <definedName name="_xlnm.Print_Titles" localSheetId="15">'IDGF-Dez'!$1:$3</definedName>
    <definedName name="_xlnm.Print_Titles" localSheetId="5">'IDGF-Fev'!$1:$3</definedName>
    <definedName name="_xlnm.Print_Titles" localSheetId="4">'IDGF-Jan'!$1:$3</definedName>
    <definedName name="_xlnm.Print_Titles" localSheetId="9">'IDGF-Jul'!$1:$3</definedName>
    <definedName name="_xlnm.Print_Titles" localSheetId="8">'IDGF-Jun'!$1:$3</definedName>
    <definedName name="_xlnm.Print_Titles" localSheetId="7">'IDGF-Mai'!$1:$3</definedName>
    <definedName name="_xlnm.Print_Titles" localSheetId="6">'IDGF-Mar'!$1:$3</definedName>
    <definedName name="_xlnm.Print_Titles" localSheetId="13">'IDGF-Nov'!$1:$3</definedName>
    <definedName name="_xlnm.Print_Titles" localSheetId="12">'IDGF-Out'!$1:$3</definedName>
    <definedName name="_xlnm.Print_Titles" localSheetId="11">'IDGF-Set'!$1:$3</definedName>
    <definedName name="_xlnm.Print_Titles" localSheetId="3">PPM!#REF!,PPM!#REF!</definedName>
    <definedName name="_xlnm.Print_Titles" localSheetId="0">'PPM-Out'!#REF!,'PPM-Out'!#REF!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1" l="1"/>
  <c r="F16" i="11"/>
  <c r="F15" i="11"/>
  <c r="F14" i="11"/>
  <c r="H6" i="26"/>
  <c r="G57" i="26"/>
  <c r="M57" i="26" s="1"/>
  <c r="G38" i="26"/>
  <c r="M38" i="26" s="1"/>
  <c r="G56" i="26"/>
  <c r="M56" i="26" s="1"/>
  <c r="G55" i="26"/>
  <c r="M55" i="26" s="1"/>
  <c r="G54" i="26"/>
  <c r="M54" i="26" s="1"/>
  <c r="G53" i="26"/>
  <c r="M53" i="26" s="1"/>
  <c r="G52" i="26"/>
  <c r="H52" i="26" s="1"/>
  <c r="G51" i="26"/>
  <c r="L51" i="26" s="1"/>
  <c r="G50" i="26"/>
  <c r="K50" i="26" s="1"/>
  <c r="G49" i="26"/>
  <c r="I49" i="26" s="1"/>
  <c r="G48" i="26"/>
  <c r="I48" i="26" s="1"/>
  <c r="G47" i="26"/>
  <c r="I47" i="26" s="1"/>
  <c r="G46" i="26"/>
  <c r="I46" i="26" s="1"/>
  <c r="G45" i="26"/>
  <c r="I45" i="26" s="1"/>
  <c r="G44" i="26"/>
  <c r="I44" i="26" s="1"/>
  <c r="G43" i="26"/>
  <c r="I43" i="26" s="1"/>
  <c r="G42" i="26"/>
  <c r="I42" i="26" s="1"/>
  <c r="G41" i="26"/>
  <c r="I41" i="26" s="1"/>
  <c r="G40" i="26"/>
  <c r="I40" i="26" s="1"/>
  <c r="G39" i="26"/>
  <c r="I39" i="26" s="1"/>
  <c r="G37" i="26"/>
  <c r="I37" i="26" s="1"/>
  <c r="G36" i="26"/>
  <c r="I36" i="26" s="1"/>
  <c r="G35" i="26"/>
  <c r="I35" i="26" s="1"/>
  <c r="G34" i="26"/>
  <c r="I34" i="26" s="1"/>
  <c r="G33" i="26"/>
  <c r="I33" i="26" s="1"/>
  <c r="G32" i="26"/>
  <c r="I32" i="26" s="1"/>
  <c r="G31" i="26"/>
  <c r="H31" i="26" s="1"/>
  <c r="G30" i="26"/>
  <c r="H30" i="26" s="1"/>
  <c r="G29" i="26"/>
  <c r="H29" i="26" s="1"/>
  <c r="G28" i="26"/>
  <c r="K28" i="26" s="1"/>
  <c r="G27" i="26"/>
  <c r="I27" i="26" s="1"/>
  <c r="G26" i="26"/>
  <c r="H26" i="26" s="1"/>
  <c r="G25" i="26"/>
  <c r="H25" i="26" s="1"/>
  <c r="G24" i="26"/>
  <c r="M24" i="26" s="1"/>
  <c r="G23" i="26"/>
  <c r="M23" i="26" s="1"/>
  <c r="G22" i="26"/>
  <c r="M22" i="26" s="1"/>
  <c r="G21" i="26"/>
  <c r="M21" i="26" s="1"/>
  <c r="G20" i="26"/>
  <c r="M20" i="26" s="1"/>
  <c r="G9" i="26"/>
  <c r="K9" i="26" s="1"/>
  <c r="G19" i="26"/>
  <c r="K19" i="26" s="1"/>
  <c r="G18" i="26"/>
  <c r="I18" i="26" s="1"/>
  <c r="G17" i="26"/>
  <c r="I17" i="26" s="1"/>
  <c r="G16" i="26"/>
  <c r="I16" i="26" s="1"/>
  <c r="G15" i="26"/>
  <c r="H15" i="26" s="1"/>
  <c r="G14" i="26"/>
  <c r="H14" i="26" s="1"/>
  <c r="G13" i="26"/>
  <c r="M13" i="26" s="1"/>
  <c r="G12" i="26"/>
  <c r="I12" i="26" s="1"/>
  <c r="G11" i="26"/>
  <c r="H11" i="26" s="1"/>
  <c r="G10" i="26"/>
  <c r="M10" i="26" s="1"/>
  <c r="G8" i="26"/>
  <c r="H8" i="26" s="1"/>
  <c r="G7" i="26"/>
  <c r="M7" i="26" s="1"/>
  <c r="M6" i="26"/>
  <c r="L6" i="26"/>
  <c r="K6" i="26"/>
  <c r="I6" i="26"/>
  <c r="G5" i="26"/>
  <c r="M5" i="26" s="1"/>
  <c r="G4" i="26"/>
  <c r="M4" i="26" s="1"/>
  <c r="I880" i="6"/>
  <c r="I881" i="6"/>
  <c r="I882" i="6"/>
  <c r="I883" i="6"/>
  <c r="I884" i="6"/>
  <c r="I885" i="6"/>
  <c r="I886" i="6"/>
  <c r="I887" i="6"/>
  <c r="I888" i="6"/>
  <c r="I889" i="6"/>
  <c r="I890" i="6"/>
  <c r="I891" i="6"/>
  <c r="I892" i="6"/>
  <c r="I893" i="6"/>
  <c r="I894" i="6"/>
  <c r="I895" i="6"/>
  <c r="I896" i="6"/>
  <c r="I897" i="6"/>
  <c r="I898" i="6"/>
  <c r="I899" i="6"/>
  <c r="I900" i="6"/>
  <c r="I901" i="6"/>
  <c r="I902" i="6"/>
  <c r="I903" i="6"/>
  <c r="I904" i="6"/>
  <c r="I905" i="6"/>
  <c r="I906" i="6"/>
  <c r="I907" i="6"/>
  <c r="I908" i="6"/>
  <c r="I909" i="6"/>
  <c r="I910" i="6"/>
  <c r="I911" i="6"/>
  <c r="I912" i="6"/>
  <c r="I913" i="6"/>
  <c r="I914" i="6"/>
  <c r="I915" i="6"/>
  <c r="I916" i="6"/>
  <c r="I917" i="6"/>
  <c r="I918" i="6"/>
  <c r="I919" i="6"/>
  <c r="I920" i="6"/>
  <c r="I921" i="6"/>
  <c r="I922" i="6"/>
  <c r="I923" i="6"/>
  <c r="I924" i="6"/>
  <c r="I925" i="6"/>
  <c r="I926" i="6"/>
  <c r="I927" i="6"/>
  <c r="I928" i="6"/>
  <c r="I929" i="6"/>
  <c r="I930" i="6"/>
  <c r="I931" i="6"/>
  <c r="I932" i="6"/>
  <c r="I933" i="6"/>
  <c r="I934" i="6"/>
  <c r="I935" i="6"/>
  <c r="I936" i="6"/>
  <c r="I937" i="6"/>
  <c r="I938" i="6"/>
  <c r="I939" i="6"/>
  <c r="I940" i="6"/>
  <c r="I941" i="6"/>
  <c r="I942" i="6"/>
  <c r="I943" i="6"/>
  <c r="I944" i="6"/>
  <c r="I945" i="6"/>
  <c r="I946" i="6"/>
  <c r="I947" i="6"/>
  <c r="I948" i="6"/>
  <c r="I949" i="6"/>
  <c r="I950" i="6"/>
  <c r="I951" i="6"/>
  <c r="I952" i="6"/>
  <c r="I953" i="6"/>
  <c r="I954" i="6"/>
  <c r="I955" i="6"/>
  <c r="I956" i="6"/>
  <c r="I957" i="6"/>
  <c r="I958" i="6"/>
  <c r="I959" i="6"/>
  <c r="I960" i="6"/>
  <c r="I961" i="6"/>
  <c r="I962" i="6"/>
  <c r="I963" i="6"/>
  <c r="I964" i="6"/>
  <c r="I965" i="6"/>
  <c r="I966" i="6"/>
  <c r="I967" i="6"/>
  <c r="I968" i="6"/>
  <c r="I969" i="6"/>
  <c r="I970" i="6"/>
  <c r="I971" i="6"/>
  <c r="I972" i="6"/>
  <c r="I973" i="6"/>
  <c r="I974" i="6"/>
  <c r="I975" i="6"/>
  <c r="I976" i="6"/>
  <c r="I977" i="6"/>
  <c r="I978" i="6"/>
  <c r="I979" i="6"/>
  <c r="I980" i="6"/>
  <c r="I981" i="6"/>
  <c r="I982" i="6"/>
  <c r="I983" i="6"/>
  <c r="I984" i="6"/>
  <c r="I985" i="6"/>
  <c r="I986" i="6"/>
  <c r="I987" i="6"/>
  <c r="I988" i="6"/>
  <c r="I989" i="6"/>
  <c r="I990" i="6"/>
  <c r="I991" i="6"/>
  <c r="I992" i="6"/>
  <c r="I993" i="6"/>
  <c r="I994" i="6"/>
  <c r="I995" i="6"/>
  <c r="I996" i="6"/>
  <c r="I997" i="6"/>
  <c r="I998" i="6"/>
  <c r="I999" i="6"/>
  <c r="I1000" i="6"/>
  <c r="I1001" i="6"/>
  <c r="I1002" i="6"/>
  <c r="I1003" i="6"/>
  <c r="I1004" i="6"/>
  <c r="I1005" i="6"/>
  <c r="I1006" i="6"/>
  <c r="I1007" i="6"/>
  <c r="I1008" i="6"/>
  <c r="I1009" i="6"/>
  <c r="I1010" i="6"/>
  <c r="I1011" i="6"/>
  <c r="I1012" i="6"/>
  <c r="I1013" i="6"/>
  <c r="I1014" i="6"/>
  <c r="I1015" i="6"/>
  <c r="I1016" i="6"/>
  <c r="I1017" i="6"/>
  <c r="I1018" i="6"/>
  <c r="I1019" i="6"/>
  <c r="I1020" i="6"/>
  <c r="I1021" i="6"/>
  <c r="I1022" i="6"/>
  <c r="I1023" i="6"/>
  <c r="I1024" i="6"/>
  <c r="I1025" i="6"/>
  <c r="I1026" i="6"/>
  <c r="I1027" i="6"/>
  <c r="I1028" i="6"/>
  <c r="I1029" i="6"/>
  <c r="I1030" i="6"/>
  <c r="I1031" i="6"/>
  <c r="I1032" i="6"/>
  <c r="I1033" i="6"/>
  <c r="I1034" i="6"/>
  <c r="I1035" i="6"/>
  <c r="I1036" i="6"/>
  <c r="I1037" i="6"/>
  <c r="I1038" i="6"/>
  <c r="I1039" i="6"/>
  <c r="I1040" i="6"/>
  <c r="I1041" i="6"/>
  <c r="I1042" i="6"/>
  <c r="I1043" i="6"/>
  <c r="I1044" i="6"/>
  <c r="I1045" i="6"/>
  <c r="I1046" i="6"/>
  <c r="I1047" i="6"/>
  <c r="I1048" i="6"/>
  <c r="I1049" i="6"/>
  <c r="I1050" i="6"/>
  <c r="I1051" i="6"/>
  <c r="I1052" i="6"/>
  <c r="I1053" i="6"/>
  <c r="I1054" i="6"/>
  <c r="I1055" i="6"/>
  <c r="I1056" i="6"/>
  <c r="I1057" i="6"/>
  <c r="I1058" i="6"/>
  <c r="I1059" i="6"/>
  <c r="I1060" i="6"/>
  <c r="I1061" i="6"/>
  <c r="I1062" i="6"/>
  <c r="I1063" i="6"/>
  <c r="I1064" i="6"/>
  <c r="I1065" i="6"/>
  <c r="I1066" i="6"/>
  <c r="I1067" i="6"/>
  <c r="I1068" i="6"/>
  <c r="I1069" i="6"/>
  <c r="I1070" i="6"/>
  <c r="I1071" i="6"/>
  <c r="I1072" i="6"/>
  <c r="I1073" i="6"/>
  <c r="I1074" i="6"/>
  <c r="I1075" i="6"/>
  <c r="I1076" i="6"/>
  <c r="I1077" i="6"/>
  <c r="I1078" i="6"/>
  <c r="I1079" i="6"/>
  <c r="I1080" i="6"/>
  <c r="I1081" i="6"/>
  <c r="I1082" i="6"/>
  <c r="I1083" i="6"/>
  <c r="I1084" i="6"/>
  <c r="I1085" i="6"/>
  <c r="I1086" i="6"/>
  <c r="I1087" i="6"/>
  <c r="I1088" i="6"/>
  <c r="I1089" i="6"/>
  <c r="I1090" i="6"/>
  <c r="I1091" i="6"/>
  <c r="I1092" i="6"/>
  <c r="I1093" i="6"/>
  <c r="I1094" i="6"/>
  <c r="I1095" i="6"/>
  <c r="I1096" i="6"/>
  <c r="I1097" i="6"/>
  <c r="I1098" i="6"/>
  <c r="I1099" i="6"/>
  <c r="I1100" i="6"/>
  <c r="I1101" i="6"/>
  <c r="I1102" i="6"/>
  <c r="I1103" i="6"/>
  <c r="I1104" i="6"/>
  <c r="I1105" i="6"/>
  <c r="I1106" i="6"/>
  <c r="I1107" i="6"/>
  <c r="I1108" i="6"/>
  <c r="I1109" i="6"/>
  <c r="I1110" i="6"/>
  <c r="I1111" i="6"/>
  <c r="I1112" i="6"/>
  <c r="I1113" i="6"/>
  <c r="I1114" i="6"/>
  <c r="I1115" i="6"/>
  <c r="I1116" i="6"/>
  <c r="I1117" i="6"/>
  <c r="I1118" i="6"/>
  <c r="I1119" i="6"/>
  <c r="I1120" i="6"/>
  <c r="I1121" i="6"/>
  <c r="I1122" i="6"/>
  <c r="I1123" i="6"/>
  <c r="I1124" i="6"/>
  <c r="I1125" i="6"/>
  <c r="I1126" i="6"/>
  <c r="I1127" i="6"/>
  <c r="I1128" i="6"/>
  <c r="I1129" i="6"/>
  <c r="I1130" i="6"/>
  <c r="I1131" i="6"/>
  <c r="I1132" i="6"/>
  <c r="I1133" i="6"/>
  <c r="I1134" i="6"/>
  <c r="I1135" i="6"/>
  <c r="I1136" i="6"/>
  <c r="I1137" i="6"/>
  <c r="I1138" i="6"/>
  <c r="I1139" i="6"/>
  <c r="I1140" i="6"/>
  <c r="I1141" i="6"/>
  <c r="I1142" i="6"/>
  <c r="I1143" i="6"/>
  <c r="I1144" i="6"/>
  <c r="I1145" i="6"/>
  <c r="I1146" i="6"/>
  <c r="I1147" i="6"/>
  <c r="I1148" i="6"/>
  <c r="I1149" i="6"/>
  <c r="I1150" i="6"/>
  <c r="I1151" i="6"/>
  <c r="I1152" i="6"/>
  <c r="I1153" i="6"/>
  <c r="I1154" i="6"/>
  <c r="I1155" i="6"/>
  <c r="I1156" i="6"/>
  <c r="I1157" i="6"/>
  <c r="I1158" i="6"/>
  <c r="I1159" i="6"/>
  <c r="I1160" i="6"/>
  <c r="I1161" i="6"/>
  <c r="I1162" i="6"/>
  <c r="I1163" i="6"/>
  <c r="I1164" i="6"/>
  <c r="I1165" i="6"/>
  <c r="I1166" i="6"/>
  <c r="I1167" i="6"/>
  <c r="I1168" i="6"/>
  <c r="I1169" i="6"/>
  <c r="I1170" i="6"/>
  <c r="I1171" i="6"/>
  <c r="I1172" i="6"/>
  <c r="I1173" i="6"/>
  <c r="I1174" i="6"/>
  <c r="I879" i="6"/>
  <c r="C3" i="11"/>
  <c r="G56" i="14"/>
  <c r="H56" i="14" s="1"/>
  <c r="I56" i="16"/>
  <c r="G56" i="12"/>
  <c r="I56" i="12" s="1"/>
  <c r="H6" i="14"/>
  <c r="K34" i="26" l="1"/>
  <c r="I14" i="26"/>
  <c r="J14" i="26" s="1"/>
  <c r="I13" i="26"/>
  <c r="M18" i="26"/>
  <c r="K46" i="26"/>
  <c r="L44" i="26"/>
  <c r="K49" i="26"/>
  <c r="M44" i="26"/>
  <c r="M12" i="26"/>
  <c r="K17" i="26"/>
  <c r="M14" i="26"/>
  <c r="I11" i="26"/>
  <c r="J11" i="26" s="1"/>
  <c r="K14" i="26"/>
  <c r="K12" i="26"/>
  <c r="L40" i="26"/>
  <c r="M49" i="26"/>
  <c r="M28" i="26"/>
  <c r="L34" i="26"/>
  <c r="L46" i="26"/>
  <c r="H53" i="26"/>
  <c r="M46" i="26"/>
  <c r="M30" i="26"/>
  <c r="L35" i="26"/>
  <c r="L47" i="26"/>
  <c r="H45" i="26"/>
  <c r="J45" i="26" s="1"/>
  <c r="H36" i="26"/>
  <c r="J36" i="26" s="1"/>
  <c r="H28" i="26"/>
  <c r="H20" i="26"/>
  <c r="H13" i="26"/>
  <c r="I9" i="26"/>
  <c r="L11" i="26"/>
  <c r="L13" i="26"/>
  <c r="M9" i="26"/>
  <c r="K42" i="26"/>
  <c r="L45" i="26"/>
  <c r="M47" i="26"/>
  <c r="H44" i="26"/>
  <c r="J44" i="26" s="1"/>
  <c r="H35" i="26"/>
  <c r="J35" i="26" s="1"/>
  <c r="H27" i="26"/>
  <c r="J27" i="26" s="1"/>
  <c r="H9" i="26"/>
  <c r="H12" i="26"/>
  <c r="J12" i="26" s="1"/>
  <c r="K11" i="26"/>
  <c r="K13" i="26"/>
  <c r="M11" i="26"/>
  <c r="M45" i="26"/>
  <c r="H51" i="26"/>
  <c r="H43" i="26"/>
  <c r="J43" i="26" s="1"/>
  <c r="H34" i="26"/>
  <c r="J34" i="26" s="1"/>
  <c r="H19" i="26"/>
  <c r="M17" i="26"/>
  <c r="K27" i="26"/>
  <c r="K43" i="26"/>
  <c r="K48" i="26"/>
  <c r="M51" i="26"/>
  <c r="H57" i="26"/>
  <c r="H50" i="26"/>
  <c r="H42" i="26"/>
  <c r="J42" i="26" s="1"/>
  <c r="H33" i="26"/>
  <c r="J33" i="26" s="1"/>
  <c r="H18" i="26"/>
  <c r="J18" i="26" s="1"/>
  <c r="H10" i="26"/>
  <c r="K39" i="26"/>
  <c r="M43" i="26"/>
  <c r="L48" i="26"/>
  <c r="H38" i="26"/>
  <c r="H49" i="26"/>
  <c r="H41" i="26"/>
  <c r="J41" i="26" s="1"/>
  <c r="H32" i="26"/>
  <c r="J32" i="26" s="1"/>
  <c r="H24" i="26"/>
  <c r="H17" i="26"/>
  <c r="J17" i="26" s="1"/>
  <c r="M48" i="26"/>
  <c r="H56" i="26"/>
  <c r="H48" i="26"/>
  <c r="J48" i="26" s="1"/>
  <c r="H40" i="26"/>
  <c r="J40" i="26" s="1"/>
  <c r="H23" i="26"/>
  <c r="H16" i="26"/>
  <c r="H7" i="26"/>
  <c r="H55" i="26"/>
  <c r="H47" i="26"/>
  <c r="J47" i="26" s="1"/>
  <c r="H39" i="26"/>
  <c r="J39" i="26" s="1"/>
  <c r="H22" i="26"/>
  <c r="H54" i="26"/>
  <c r="H46" i="26"/>
  <c r="J46" i="26" s="1"/>
  <c r="H37" i="26"/>
  <c r="J37" i="26" s="1"/>
  <c r="H21" i="26"/>
  <c r="H5" i="26"/>
  <c r="J6" i="26"/>
  <c r="N6" i="26" s="1"/>
  <c r="L16" i="26"/>
  <c r="I26" i="26"/>
  <c r="J26" i="26" s="1"/>
  <c r="I29" i="26"/>
  <c r="J29" i="26" s="1"/>
  <c r="I31" i="26"/>
  <c r="J31" i="26" s="1"/>
  <c r="L33" i="26"/>
  <c r="K36" i="26"/>
  <c r="L42" i="26"/>
  <c r="M52" i="26"/>
  <c r="K16" i="26"/>
  <c r="I10" i="26"/>
  <c r="I19" i="26"/>
  <c r="J19" i="26" s="1"/>
  <c r="K26" i="26"/>
  <c r="M27" i="26"/>
  <c r="K29" i="26"/>
  <c r="K31" i="26"/>
  <c r="L36" i="26"/>
  <c r="K40" i="26"/>
  <c r="K45" i="26"/>
  <c r="K47" i="26"/>
  <c r="K33" i="26"/>
  <c r="L26" i="26"/>
  <c r="M19" i="26"/>
  <c r="M26" i="26"/>
  <c r="I30" i="26"/>
  <c r="J30" i="26" s="1"/>
  <c r="K37" i="26"/>
  <c r="K10" i="26"/>
  <c r="L19" i="26"/>
  <c r="M31" i="26"/>
  <c r="I28" i="26"/>
  <c r="K30" i="26"/>
  <c r="K32" i="26"/>
  <c r="L37" i="26"/>
  <c r="K41" i="26"/>
  <c r="M50" i="26"/>
  <c r="L10" i="26"/>
  <c r="I15" i="26"/>
  <c r="J15" i="26" s="1"/>
  <c r="K15" i="26"/>
  <c r="M15" i="26"/>
  <c r="K18" i="26"/>
  <c r="L30" i="26"/>
  <c r="L32" i="26"/>
  <c r="K35" i="26"/>
  <c r="L41" i="26"/>
  <c r="K44" i="26"/>
  <c r="I8" i="26"/>
  <c r="J8" i="26" s="1"/>
  <c r="I23" i="26"/>
  <c r="I25" i="26"/>
  <c r="J25" i="26" s="1"/>
  <c r="I56" i="26"/>
  <c r="I38" i="26"/>
  <c r="I57" i="26"/>
  <c r="I24" i="26"/>
  <c r="J24" i="26" s="1"/>
  <c r="M16" i="26"/>
  <c r="I21" i="26"/>
  <c r="I22" i="26"/>
  <c r="L29" i="26"/>
  <c r="M32" i="26"/>
  <c r="M33" i="26"/>
  <c r="M34" i="26"/>
  <c r="M35" i="26"/>
  <c r="M36" i="26"/>
  <c r="M37" i="26"/>
  <c r="M39" i="26"/>
  <c r="M40" i="26"/>
  <c r="M41" i="26"/>
  <c r="M42" i="26"/>
  <c r="I54" i="26"/>
  <c r="I55" i="26"/>
  <c r="I5" i="26"/>
  <c r="I20" i="26"/>
  <c r="K23" i="26"/>
  <c r="K24" i="26"/>
  <c r="K25" i="26"/>
  <c r="M29" i="26"/>
  <c r="I51" i="26"/>
  <c r="I52" i="26"/>
  <c r="I53" i="26"/>
  <c r="K56" i="26"/>
  <c r="K38" i="26"/>
  <c r="K57" i="26"/>
  <c r="K4" i="26"/>
  <c r="K5" i="26"/>
  <c r="L7" i="26"/>
  <c r="M8" i="26"/>
  <c r="K21" i="26"/>
  <c r="K22" i="26"/>
  <c r="L23" i="26"/>
  <c r="L24" i="26"/>
  <c r="M25" i="26"/>
  <c r="J49" i="26"/>
  <c r="I50" i="26"/>
  <c r="K54" i="26"/>
  <c r="K55" i="26"/>
  <c r="L56" i="26"/>
  <c r="L38" i="26"/>
  <c r="L57" i="26"/>
  <c r="I4" i="26"/>
  <c r="K8" i="26"/>
  <c r="K51" i="26"/>
  <c r="K52" i="26"/>
  <c r="K53" i="26"/>
  <c r="L54" i="26"/>
  <c r="H4" i="26"/>
  <c r="I7" i="26"/>
  <c r="K7" i="26"/>
  <c r="L4" i="26"/>
  <c r="L5" i="26"/>
  <c r="J16" i="26"/>
  <c r="K20" i="26"/>
  <c r="M56" i="14"/>
  <c r="L56" i="14"/>
  <c r="K56" i="14"/>
  <c r="I56" i="14"/>
  <c r="J56" i="14" s="1"/>
  <c r="M56" i="16"/>
  <c r="H56" i="16"/>
  <c r="J56" i="16" s="1"/>
  <c r="L56" i="16"/>
  <c r="K56" i="16"/>
  <c r="H56" i="12"/>
  <c r="J56" i="12" s="1"/>
  <c r="K56" i="12"/>
  <c r="M56" i="12"/>
  <c r="L56" i="12"/>
  <c r="H4" i="12"/>
  <c r="N14" i="26" l="1"/>
  <c r="J9" i="26"/>
  <c r="N9" i="26" s="1"/>
  <c r="N33" i="26"/>
  <c r="N17" i="26"/>
  <c r="J23" i="26"/>
  <c r="N23" i="26" s="1"/>
  <c r="N43" i="26"/>
  <c r="N47" i="26"/>
  <c r="N18" i="26"/>
  <c r="J13" i="26"/>
  <c r="N13" i="26" s="1"/>
  <c r="J4" i="26"/>
  <c r="N4" i="26" s="1"/>
  <c r="N46" i="26"/>
  <c r="N45" i="26"/>
  <c r="N12" i="26"/>
  <c r="N41" i="26"/>
  <c r="J50" i="26"/>
  <c r="N50" i="26" s="1"/>
  <c r="N32" i="26"/>
  <c r="N44" i="26"/>
  <c r="N49" i="26"/>
  <c r="N48" i="26"/>
  <c r="N27" i="26"/>
  <c r="N15" i="26"/>
  <c r="N19" i="26"/>
  <c r="N11" i="26"/>
  <c r="N35" i="26"/>
  <c r="N26" i="26"/>
  <c r="N34" i="26"/>
  <c r="N30" i="26"/>
  <c r="N24" i="26"/>
  <c r="N25" i="26"/>
  <c r="J10" i="26"/>
  <c r="N10" i="26" s="1"/>
  <c r="N16" i="26"/>
  <c r="N36" i="26"/>
  <c r="N31" i="26"/>
  <c r="J28" i="26"/>
  <c r="N28" i="26" s="1"/>
  <c r="N42" i="26"/>
  <c r="N29" i="26"/>
  <c r="J56" i="26"/>
  <c r="N56" i="26" s="1"/>
  <c r="J55" i="26"/>
  <c r="N55" i="26" s="1"/>
  <c r="N40" i="26"/>
  <c r="N8" i="26"/>
  <c r="N39" i="26"/>
  <c r="J53" i="26"/>
  <c r="N53" i="26" s="1"/>
  <c r="J20" i="26"/>
  <c r="N20" i="26" s="1"/>
  <c r="J54" i="26"/>
  <c r="N54" i="26" s="1"/>
  <c r="J7" i="26"/>
  <c r="N7" i="26" s="1"/>
  <c r="N37" i="26"/>
  <c r="J52" i="26"/>
  <c r="N52" i="26" s="1"/>
  <c r="J51" i="26"/>
  <c r="N51" i="26" s="1"/>
  <c r="J38" i="26"/>
  <c r="N38" i="26" s="1"/>
  <c r="J21" i="26"/>
  <c r="N21" i="26" s="1"/>
  <c r="J22" i="26"/>
  <c r="N22" i="26" s="1"/>
  <c r="J5" i="26"/>
  <c r="N5" i="26" s="1"/>
  <c r="J57" i="26"/>
  <c r="N57" i="26" s="1"/>
  <c r="N56" i="14"/>
  <c r="N56" i="12"/>
  <c r="N56" i="16"/>
  <c r="M6" i="16"/>
  <c r="M8" i="16"/>
  <c r="M9" i="16"/>
  <c r="M10" i="16"/>
  <c r="M11" i="16"/>
  <c r="M12" i="16"/>
  <c r="M13" i="16"/>
  <c r="M14" i="16"/>
  <c r="L6" i="16"/>
  <c r="L8" i="16"/>
  <c r="L9" i="16"/>
  <c r="L10" i="16"/>
  <c r="L11" i="16"/>
  <c r="L12" i="16"/>
  <c r="L13" i="16"/>
  <c r="I6" i="16"/>
  <c r="I8" i="16"/>
  <c r="I9" i="16"/>
  <c r="I10" i="16"/>
  <c r="I11" i="16"/>
  <c r="I12" i="16"/>
  <c r="I13" i="16"/>
  <c r="I14" i="16"/>
  <c r="H6" i="16" l="1"/>
  <c r="H51" i="22"/>
  <c r="L4" i="12" l="1"/>
  <c r="M6" i="14"/>
  <c r="L6" i="14"/>
  <c r="G56" i="25" l="1"/>
  <c r="G55" i="25"/>
  <c r="G54" i="25"/>
  <c r="G53" i="25"/>
  <c r="G52" i="25"/>
  <c r="M51" i="25"/>
  <c r="L51" i="25"/>
  <c r="K51" i="25"/>
  <c r="I51" i="25"/>
  <c r="G50" i="25"/>
  <c r="G49" i="25"/>
  <c r="G48" i="25"/>
  <c r="L48" i="25" s="1"/>
  <c r="G47" i="25"/>
  <c r="G46" i="25"/>
  <c r="G45" i="25"/>
  <c r="G44" i="25"/>
  <c r="L44" i="25" s="1"/>
  <c r="G43" i="25"/>
  <c r="G42" i="25"/>
  <c r="G41" i="25"/>
  <c r="G40" i="25"/>
  <c r="G39" i="25"/>
  <c r="G38" i="25"/>
  <c r="G37" i="25"/>
  <c r="I37" i="25" s="1"/>
  <c r="G36" i="25"/>
  <c r="G35" i="25"/>
  <c r="G34" i="25"/>
  <c r="G33" i="25"/>
  <c r="I33" i="25" s="1"/>
  <c r="G32" i="25"/>
  <c r="G31" i="25"/>
  <c r="G30" i="25"/>
  <c r="G29" i="25"/>
  <c r="I29" i="25" s="1"/>
  <c r="G28" i="25"/>
  <c r="G27" i="25"/>
  <c r="G26" i="25"/>
  <c r="G25" i="25"/>
  <c r="G24" i="25"/>
  <c r="G23" i="25"/>
  <c r="G22" i="25"/>
  <c r="G21" i="25"/>
  <c r="G20" i="25"/>
  <c r="G19" i="25"/>
  <c r="G18" i="25"/>
  <c r="G17" i="25"/>
  <c r="M17" i="25" s="1"/>
  <c r="G16" i="25"/>
  <c r="G15" i="25"/>
  <c r="G14" i="25"/>
  <c r="G13" i="25"/>
  <c r="I13" i="25" s="1"/>
  <c r="G12" i="25"/>
  <c r="G11" i="25"/>
  <c r="G10" i="25"/>
  <c r="G9" i="25"/>
  <c r="G8" i="25"/>
  <c r="G7" i="25"/>
  <c r="G6" i="25"/>
  <c r="G5" i="25"/>
  <c r="G4" i="25"/>
  <c r="G56" i="24"/>
  <c r="G55" i="24"/>
  <c r="G54" i="24"/>
  <c r="L54" i="24" s="1"/>
  <c r="G53" i="24"/>
  <c r="G52" i="24"/>
  <c r="M51" i="24"/>
  <c r="L51" i="24"/>
  <c r="K51" i="24"/>
  <c r="I51" i="24"/>
  <c r="G50" i="24"/>
  <c r="G49" i="24"/>
  <c r="G48" i="24"/>
  <c r="L48" i="24" s="1"/>
  <c r="G47" i="24"/>
  <c r="G46" i="24"/>
  <c r="I46" i="24" s="1"/>
  <c r="G45" i="24"/>
  <c r="G44" i="24"/>
  <c r="G43" i="24"/>
  <c r="G42" i="24"/>
  <c r="M42" i="24" s="1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M25" i="24" s="1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G4" i="24"/>
  <c r="G56" i="23"/>
  <c r="K56" i="23" s="1"/>
  <c r="G55" i="23"/>
  <c r="K55" i="23" s="1"/>
  <c r="G54" i="23"/>
  <c r="K54" i="23" s="1"/>
  <c r="G53" i="23"/>
  <c r="K53" i="23" s="1"/>
  <c r="G52" i="23"/>
  <c r="K52" i="23" s="1"/>
  <c r="M51" i="23"/>
  <c r="L51" i="23"/>
  <c r="K51" i="23"/>
  <c r="I51" i="23"/>
  <c r="H51" i="23"/>
  <c r="G50" i="23"/>
  <c r="L50" i="23" s="1"/>
  <c r="G49" i="23"/>
  <c r="L49" i="23" s="1"/>
  <c r="G48" i="23"/>
  <c r="K48" i="23" s="1"/>
  <c r="G47" i="23"/>
  <c r="K47" i="23" s="1"/>
  <c r="G46" i="23"/>
  <c r="K46" i="23" s="1"/>
  <c r="G45" i="23"/>
  <c r="K45" i="23" s="1"/>
  <c r="G44" i="23"/>
  <c r="K44" i="23" s="1"/>
  <c r="G43" i="23"/>
  <c r="K43" i="23" s="1"/>
  <c r="G42" i="23"/>
  <c r="M42" i="23" s="1"/>
  <c r="G41" i="23"/>
  <c r="K41" i="23" s="1"/>
  <c r="G40" i="23"/>
  <c r="G39" i="23"/>
  <c r="K39" i="23" s="1"/>
  <c r="G38" i="23"/>
  <c r="G37" i="23"/>
  <c r="K37" i="23" s="1"/>
  <c r="G36" i="23"/>
  <c r="I36" i="23" s="1"/>
  <c r="G35" i="23"/>
  <c r="K35" i="23" s="1"/>
  <c r="G34" i="23"/>
  <c r="M34" i="23" s="1"/>
  <c r="G33" i="23"/>
  <c r="K33" i="23" s="1"/>
  <c r="G32" i="23"/>
  <c r="M32" i="23" s="1"/>
  <c r="G31" i="23"/>
  <c r="G30" i="23"/>
  <c r="G29" i="23"/>
  <c r="K29" i="23" s="1"/>
  <c r="G28" i="23"/>
  <c r="M28" i="23" s="1"/>
  <c r="G27" i="23"/>
  <c r="M27" i="23" s="1"/>
  <c r="G26" i="23"/>
  <c r="M26" i="23" s="1"/>
  <c r="G25" i="23"/>
  <c r="M25" i="23" s="1"/>
  <c r="G24" i="23"/>
  <c r="M24" i="23" s="1"/>
  <c r="G23" i="23"/>
  <c r="M23" i="23" s="1"/>
  <c r="G22" i="23"/>
  <c r="G21" i="23"/>
  <c r="K21" i="23" s="1"/>
  <c r="G20" i="23"/>
  <c r="M20" i="23" s="1"/>
  <c r="G19" i="23"/>
  <c r="M19" i="23" s="1"/>
  <c r="G18" i="23"/>
  <c r="I18" i="23" s="1"/>
  <c r="G17" i="23"/>
  <c r="M17" i="23" s="1"/>
  <c r="G16" i="23"/>
  <c r="M16" i="23" s="1"/>
  <c r="G15" i="23"/>
  <c r="M15" i="23" s="1"/>
  <c r="G14" i="23"/>
  <c r="G13" i="23"/>
  <c r="G12" i="23"/>
  <c r="M12" i="23" s="1"/>
  <c r="G11" i="23"/>
  <c r="M11" i="23" s="1"/>
  <c r="G10" i="23"/>
  <c r="M10" i="23" s="1"/>
  <c r="G9" i="23"/>
  <c r="M9" i="23" s="1"/>
  <c r="G8" i="23"/>
  <c r="M8" i="23" s="1"/>
  <c r="G7" i="23"/>
  <c r="M7" i="23" s="1"/>
  <c r="G6" i="23"/>
  <c r="I6" i="23" s="1"/>
  <c r="G5" i="23"/>
  <c r="L5" i="23" s="1"/>
  <c r="G4" i="23"/>
  <c r="K4" i="23" s="1"/>
  <c r="G56" i="22"/>
  <c r="G55" i="22"/>
  <c r="G54" i="22"/>
  <c r="I54" i="22" s="1"/>
  <c r="G53" i="22"/>
  <c r="I53" i="22" s="1"/>
  <c r="G52" i="22"/>
  <c r="M51" i="22"/>
  <c r="L51" i="22"/>
  <c r="K51" i="22"/>
  <c r="I51" i="22"/>
  <c r="J51" i="22" s="1"/>
  <c r="G50" i="22"/>
  <c r="G49" i="22"/>
  <c r="G48" i="22"/>
  <c r="M48" i="22" s="1"/>
  <c r="G47" i="22"/>
  <c r="L47" i="22" s="1"/>
  <c r="G46" i="22"/>
  <c r="G45" i="22"/>
  <c r="G44" i="22"/>
  <c r="G43" i="22"/>
  <c r="H43" i="22" s="1"/>
  <c r="G42" i="22"/>
  <c r="H42" i="22" s="1"/>
  <c r="G41" i="22"/>
  <c r="G40" i="22"/>
  <c r="G39" i="22"/>
  <c r="G38" i="22"/>
  <c r="H38" i="22" s="1"/>
  <c r="G37" i="22"/>
  <c r="G36" i="22"/>
  <c r="H36" i="22" s="1"/>
  <c r="G35" i="22"/>
  <c r="G34" i="22"/>
  <c r="H34" i="22" s="1"/>
  <c r="G33" i="22"/>
  <c r="G32" i="22"/>
  <c r="H32" i="22" s="1"/>
  <c r="G31" i="22"/>
  <c r="G30" i="22"/>
  <c r="H30" i="22" s="1"/>
  <c r="G29" i="22"/>
  <c r="G28" i="22"/>
  <c r="H28" i="22" s="1"/>
  <c r="G27" i="22"/>
  <c r="G26" i="22"/>
  <c r="H26" i="22" s="1"/>
  <c r="G25" i="22"/>
  <c r="H25" i="22" s="1"/>
  <c r="G24" i="22"/>
  <c r="G23" i="22"/>
  <c r="G22" i="22"/>
  <c r="G21" i="22"/>
  <c r="K21" i="22" s="1"/>
  <c r="G20" i="22"/>
  <c r="H20" i="22" s="1"/>
  <c r="G19" i="22"/>
  <c r="G18" i="22"/>
  <c r="H18" i="22" s="1"/>
  <c r="G17" i="22"/>
  <c r="G16" i="22"/>
  <c r="H16" i="22" s="1"/>
  <c r="G15" i="22"/>
  <c r="G14" i="22"/>
  <c r="G13" i="22"/>
  <c r="G12" i="22"/>
  <c r="H12" i="22" s="1"/>
  <c r="G11" i="22"/>
  <c r="G10" i="22"/>
  <c r="G9" i="22"/>
  <c r="G8" i="22"/>
  <c r="H8" i="22" s="1"/>
  <c r="G7" i="22"/>
  <c r="G6" i="22"/>
  <c r="G5" i="22"/>
  <c r="K5" i="22" s="1"/>
  <c r="G4" i="22"/>
  <c r="G56" i="21"/>
  <c r="L56" i="21" s="1"/>
  <c r="G55" i="21"/>
  <c r="G54" i="21"/>
  <c r="I54" i="21" s="1"/>
  <c r="G53" i="21"/>
  <c r="G52" i="21"/>
  <c r="L52" i="21" s="1"/>
  <c r="M51" i="21"/>
  <c r="L51" i="21"/>
  <c r="K51" i="21"/>
  <c r="I51" i="21"/>
  <c r="G50" i="21"/>
  <c r="G49" i="21"/>
  <c r="G48" i="21"/>
  <c r="M48" i="21" s="1"/>
  <c r="G47" i="21"/>
  <c r="G4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K13" i="21" s="1"/>
  <c r="G12" i="21"/>
  <c r="G11" i="21"/>
  <c r="G10" i="21"/>
  <c r="G9" i="21"/>
  <c r="G8" i="21"/>
  <c r="G7" i="21"/>
  <c r="G6" i="21"/>
  <c r="G5" i="21"/>
  <c r="G4" i="21"/>
  <c r="G56" i="20"/>
  <c r="L56" i="20" s="1"/>
  <c r="G55" i="20"/>
  <c r="G54" i="20"/>
  <c r="G53" i="20"/>
  <c r="L53" i="20" s="1"/>
  <c r="G52" i="20"/>
  <c r="L52" i="20" s="1"/>
  <c r="M51" i="20"/>
  <c r="L51" i="20"/>
  <c r="K51" i="20"/>
  <c r="I51" i="20"/>
  <c r="J51" i="20" s="1"/>
  <c r="G50" i="20"/>
  <c r="G49" i="20"/>
  <c r="K49" i="20" s="1"/>
  <c r="G48" i="20"/>
  <c r="G47" i="20"/>
  <c r="L47" i="20" s="1"/>
  <c r="G46" i="20"/>
  <c r="G45" i="20"/>
  <c r="I45" i="20" s="1"/>
  <c r="G44" i="20"/>
  <c r="G43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I10" i="20" s="1"/>
  <c r="G9" i="20"/>
  <c r="G8" i="20"/>
  <c r="G7" i="20"/>
  <c r="G6" i="20"/>
  <c r="G5" i="20"/>
  <c r="G4" i="20"/>
  <c r="G56" i="19"/>
  <c r="L56" i="19" s="1"/>
  <c r="G55" i="19"/>
  <c r="G54" i="19"/>
  <c r="G53" i="19"/>
  <c r="L53" i="19" s="1"/>
  <c r="G52" i="19"/>
  <c r="L52" i="19" s="1"/>
  <c r="M51" i="19"/>
  <c r="L51" i="19"/>
  <c r="K51" i="19"/>
  <c r="I51" i="19"/>
  <c r="J51" i="19" s="1"/>
  <c r="G50" i="19"/>
  <c r="G49" i="19"/>
  <c r="K49" i="19" s="1"/>
  <c r="G48" i="19"/>
  <c r="M48" i="19" s="1"/>
  <c r="G47" i="19"/>
  <c r="L47" i="19" s="1"/>
  <c r="G46" i="19"/>
  <c r="G45" i="19"/>
  <c r="G44" i="19"/>
  <c r="G43" i="19"/>
  <c r="G42" i="19"/>
  <c r="G41" i="19"/>
  <c r="G40" i="19"/>
  <c r="G39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M13" i="19" s="1"/>
  <c r="G12" i="19"/>
  <c r="G11" i="19"/>
  <c r="G10" i="19"/>
  <c r="G9" i="19"/>
  <c r="G8" i="19"/>
  <c r="K8" i="19" s="1"/>
  <c r="G7" i="19"/>
  <c r="G6" i="19"/>
  <c r="G5" i="19"/>
  <c r="G4" i="19"/>
  <c r="G56" i="18"/>
  <c r="G55" i="18"/>
  <c r="G54" i="18"/>
  <c r="G53" i="18"/>
  <c r="G52" i="18"/>
  <c r="M51" i="18"/>
  <c r="L51" i="18"/>
  <c r="K51" i="18"/>
  <c r="I51" i="18"/>
  <c r="G50" i="18"/>
  <c r="G49" i="18"/>
  <c r="G48" i="18"/>
  <c r="I48" i="18" s="1"/>
  <c r="G47" i="18"/>
  <c r="G46" i="18"/>
  <c r="G45" i="18"/>
  <c r="M45" i="18" s="1"/>
  <c r="G44" i="18"/>
  <c r="G43" i="18"/>
  <c r="G42" i="18"/>
  <c r="G41" i="18"/>
  <c r="G40" i="18"/>
  <c r="K40" i="18" s="1"/>
  <c r="G39" i="18"/>
  <c r="G38" i="18"/>
  <c r="K38" i="18" s="1"/>
  <c r="G37" i="18"/>
  <c r="G36" i="18"/>
  <c r="G35" i="18"/>
  <c r="M35" i="18" s="1"/>
  <c r="G34" i="18"/>
  <c r="K34" i="18" s="1"/>
  <c r="G33" i="18"/>
  <c r="G32" i="18"/>
  <c r="G31" i="18"/>
  <c r="M31" i="18" s="1"/>
  <c r="G30" i="18"/>
  <c r="K30" i="18" s="1"/>
  <c r="G29" i="18"/>
  <c r="G28" i="18"/>
  <c r="G27" i="18"/>
  <c r="M27" i="18" s="1"/>
  <c r="G26" i="18"/>
  <c r="K26" i="18" s="1"/>
  <c r="G25" i="18"/>
  <c r="G24" i="18"/>
  <c r="G23" i="18"/>
  <c r="M23" i="18" s="1"/>
  <c r="G22" i="18"/>
  <c r="K22" i="18" s="1"/>
  <c r="G21" i="18"/>
  <c r="G20" i="18"/>
  <c r="G19" i="18"/>
  <c r="M19" i="18" s="1"/>
  <c r="G18" i="18"/>
  <c r="K18" i="18" s="1"/>
  <c r="G17" i="18"/>
  <c r="G16" i="18"/>
  <c r="G15" i="18"/>
  <c r="M15" i="18" s="1"/>
  <c r="G14" i="18"/>
  <c r="K14" i="18" s="1"/>
  <c r="G13" i="18"/>
  <c r="G12" i="18"/>
  <c r="G11" i="18"/>
  <c r="G10" i="18"/>
  <c r="G9" i="18"/>
  <c r="G8" i="18"/>
  <c r="G7" i="18"/>
  <c r="G6" i="18"/>
  <c r="G5" i="18"/>
  <c r="G4" i="18"/>
  <c r="G7" i="16"/>
  <c r="H14" i="16"/>
  <c r="H13" i="16"/>
  <c r="G54" i="16"/>
  <c r="H54" i="16" s="1"/>
  <c r="G53" i="16"/>
  <c r="H53" i="16" s="1"/>
  <c r="K6" i="16"/>
  <c r="J6" i="16"/>
  <c r="H8" i="16"/>
  <c r="G49" i="16"/>
  <c r="H49" i="16" s="1"/>
  <c r="H11" i="16"/>
  <c r="G47" i="16"/>
  <c r="H47" i="16" s="1"/>
  <c r="G52" i="16"/>
  <c r="H52" i="16" s="1"/>
  <c r="H10" i="16"/>
  <c r="H9" i="16"/>
  <c r="G51" i="16"/>
  <c r="H51" i="16" s="1"/>
  <c r="G48" i="16"/>
  <c r="H48" i="16" s="1"/>
  <c r="G57" i="16"/>
  <c r="H57" i="16" s="1"/>
  <c r="G46" i="16"/>
  <c r="H46" i="16" s="1"/>
  <c r="G45" i="16"/>
  <c r="H45" i="16" s="1"/>
  <c r="G44" i="16"/>
  <c r="H44" i="16" s="1"/>
  <c r="G43" i="16"/>
  <c r="H43" i="16" s="1"/>
  <c r="G42" i="16"/>
  <c r="H42" i="16" s="1"/>
  <c r="G41" i="16"/>
  <c r="H41" i="16" s="1"/>
  <c r="G30" i="16"/>
  <c r="H30" i="16" s="1"/>
  <c r="G40" i="16"/>
  <c r="H40" i="16" s="1"/>
  <c r="G28" i="16"/>
  <c r="H28" i="16" s="1"/>
  <c r="G39" i="16"/>
  <c r="H39" i="16" s="1"/>
  <c r="G38" i="16"/>
  <c r="H38" i="16" s="1"/>
  <c r="G5" i="16"/>
  <c r="G4" i="16"/>
  <c r="G37" i="16"/>
  <c r="H37" i="16" s="1"/>
  <c r="G23" i="16"/>
  <c r="H23" i="16" s="1"/>
  <c r="G36" i="16"/>
  <c r="H36" i="16" s="1"/>
  <c r="G26" i="16"/>
  <c r="H26" i="16" s="1"/>
  <c r="G27" i="16"/>
  <c r="H27" i="16" s="1"/>
  <c r="G35" i="16"/>
  <c r="H35" i="16" s="1"/>
  <c r="G25" i="16"/>
  <c r="H25" i="16" s="1"/>
  <c r="G31" i="16"/>
  <c r="H31" i="16" s="1"/>
  <c r="G32" i="16"/>
  <c r="H32" i="16" s="1"/>
  <c r="G22" i="16"/>
  <c r="H22" i="16" s="1"/>
  <c r="G24" i="16"/>
  <c r="H24" i="16" s="1"/>
  <c r="G50" i="16"/>
  <c r="H50" i="16" s="1"/>
  <c r="G55" i="16"/>
  <c r="H55" i="16" s="1"/>
  <c r="G34" i="16"/>
  <c r="H34" i="16" s="1"/>
  <c r="G21" i="16"/>
  <c r="H21" i="16" s="1"/>
  <c r="G15" i="16"/>
  <c r="G20" i="16"/>
  <c r="H20" i="16" s="1"/>
  <c r="G29" i="16"/>
  <c r="H29" i="16" s="1"/>
  <c r="G19" i="16"/>
  <c r="H19" i="16" s="1"/>
  <c r="G16" i="16"/>
  <c r="H16" i="16" s="1"/>
  <c r="G18" i="16"/>
  <c r="H18" i="16" s="1"/>
  <c r="H12" i="16"/>
  <c r="G17" i="16"/>
  <c r="H17" i="16" s="1"/>
  <c r="G33" i="16"/>
  <c r="H33" i="16" s="1"/>
  <c r="K6" i="14"/>
  <c r="I6" i="14"/>
  <c r="M4" i="12"/>
  <c r="K4" i="12"/>
  <c r="I4" i="12"/>
  <c r="J4" i="12" s="1"/>
  <c r="H7" i="16" l="1"/>
  <c r="M7" i="16"/>
  <c r="L7" i="16"/>
  <c r="I7" i="16"/>
  <c r="M5" i="16"/>
  <c r="L5" i="16"/>
  <c r="I5" i="16"/>
  <c r="M15" i="16"/>
  <c r="H15" i="16"/>
  <c r="M4" i="16"/>
  <c r="H4" i="16"/>
  <c r="M33" i="25"/>
  <c r="K5" i="16"/>
  <c r="H5" i="16"/>
  <c r="I37" i="19"/>
  <c r="J37" i="19" s="1"/>
  <c r="I38" i="22"/>
  <c r="J38" i="22" s="1"/>
  <c r="I32" i="22"/>
  <c r="J32" i="22" s="1"/>
  <c r="I15" i="16"/>
  <c r="I12" i="21"/>
  <c r="M18" i="21"/>
  <c r="I48" i="21"/>
  <c r="J48" i="21" s="1"/>
  <c r="M32" i="24"/>
  <c r="M12" i="21"/>
  <c r="I28" i="21"/>
  <c r="J28" i="21" s="1"/>
  <c r="I5" i="23"/>
  <c r="I17" i="25"/>
  <c r="J17" i="25" s="1"/>
  <c r="I31" i="19"/>
  <c r="K42" i="20"/>
  <c r="I34" i="22"/>
  <c r="J34" i="22" s="1"/>
  <c r="M13" i="25"/>
  <c r="M29" i="25"/>
  <c r="K19" i="24"/>
  <c r="K50" i="24"/>
  <c r="I32" i="24"/>
  <c r="J32" i="24" s="1"/>
  <c r="L50" i="24"/>
  <c r="M36" i="23"/>
  <c r="K50" i="23"/>
  <c r="H52" i="23"/>
  <c r="I52" i="23"/>
  <c r="I46" i="23"/>
  <c r="K11" i="23"/>
  <c r="L55" i="23"/>
  <c r="L53" i="22"/>
  <c r="I12" i="22"/>
  <c r="I48" i="22"/>
  <c r="K43" i="21"/>
  <c r="I24" i="21"/>
  <c r="J24" i="21" s="1"/>
  <c r="I38" i="21"/>
  <c r="J38" i="21" s="1"/>
  <c r="I40" i="21"/>
  <c r="J40" i="21" s="1"/>
  <c r="K15" i="20"/>
  <c r="I30" i="20"/>
  <c r="J30" i="20" s="1"/>
  <c r="I36" i="20"/>
  <c r="I32" i="20"/>
  <c r="J32" i="20" s="1"/>
  <c r="I53" i="20"/>
  <c r="J53" i="20" s="1"/>
  <c r="I33" i="19"/>
  <c r="J33" i="19" s="1"/>
  <c r="I53" i="19"/>
  <c r="J53" i="19" s="1"/>
  <c r="M21" i="19"/>
  <c r="I48" i="19"/>
  <c r="J48" i="19" s="1"/>
  <c r="K43" i="19"/>
  <c r="M28" i="19"/>
  <c r="I6" i="20"/>
  <c r="M26" i="24"/>
  <c r="L25" i="25"/>
  <c r="M25" i="25"/>
  <c r="I25" i="25"/>
  <c r="K54" i="19"/>
  <c r="I54" i="19"/>
  <c r="L4" i="21"/>
  <c r="M4" i="21"/>
  <c r="I4" i="21"/>
  <c r="I30" i="21"/>
  <c r="J30" i="21" s="1"/>
  <c r="L49" i="21"/>
  <c r="K49" i="21"/>
  <c r="H40" i="22"/>
  <c r="J40" i="22" s="1"/>
  <c r="I40" i="22"/>
  <c r="I20" i="24"/>
  <c r="K45" i="25"/>
  <c r="L45" i="25"/>
  <c r="I45" i="25"/>
  <c r="I15" i="19"/>
  <c r="J15" i="19" s="1"/>
  <c r="M16" i="20"/>
  <c r="M13" i="22"/>
  <c r="H13" i="22"/>
  <c r="K13" i="22"/>
  <c r="M14" i="24"/>
  <c r="L19" i="25"/>
  <c r="I38" i="20"/>
  <c r="K45" i="21"/>
  <c r="I45" i="21"/>
  <c r="M29" i="22"/>
  <c r="H29" i="22"/>
  <c r="M7" i="25"/>
  <c r="M22" i="20"/>
  <c r="K56" i="18"/>
  <c r="M8" i="24"/>
  <c r="K44" i="24"/>
  <c r="M44" i="24"/>
  <c r="I44" i="24"/>
  <c r="L41" i="25"/>
  <c r="M41" i="25"/>
  <c r="I41" i="25"/>
  <c r="L49" i="25"/>
  <c r="K49" i="25"/>
  <c r="I49" i="25"/>
  <c r="K27" i="20"/>
  <c r="M20" i="21"/>
  <c r="I20" i="21"/>
  <c r="K44" i="22"/>
  <c r="H44" i="22"/>
  <c r="L35" i="25"/>
  <c r="K19" i="22"/>
  <c r="H19" i="22"/>
  <c r="I46" i="18"/>
  <c r="K46" i="18"/>
  <c r="I39" i="19"/>
  <c r="M9" i="21"/>
  <c r="K35" i="21"/>
  <c r="H24" i="22"/>
  <c r="I24" i="22"/>
  <c r="K55" i="24"/>
  <c r="L55" i="24"/>
  <c r="I55" i="24"/>
  <c r="K10" i="18"/>
  <c r="L15" i="18"/>
  <c r="L19" i="18"/>
  <c r="L23" i="18"/>
  <c r="L27" i="18"/>
  <c r="L31" i="18"/>
  <c r="L35" i="18"/>
  <c r="I40" i="18"/>
  <c r="J40" i="18" s="1"/>
  <c r="M50" i="18"/>
  <c r="M8" i="19"/>
  <c r="M14" i="19"/>
  <c r="I27" i="19"/>
  <c r="J27" i="19" s="1"/>
  <c r="K38" i="19"/>
  <c r="I43" i="19"/>
  <c r="J43" i="19" s="1"/>
  <c r="K48" i="19"/>
  <c r="L5" i="20"/>
  <c r="M15" i="20"/>
  <c r="M21" i="20"/>
  <c r="I26" i="20"/>
  <c r="J26" i="20" s="1"/>
  <c r="K37" i="20"/>
  <c r="I42" i="20"/>
  <c r="J42" i="20" s="1"/>
  <c r="K47" i="20"/>
  <c r="K50" i="20"/>
  <c r="K53" i="20"/>
  <c r="I8" i="21"/>
  <c r="J8" i="21" s="1"/>
  <c r="M13" i="21"/>
  <c r="K19" i="21"/>
  <c r="M29" i="21"/>
  <c r="I34" i="21"/>
  <c r="J34" i="21" s="1"/>
  <c r="K44" i="21"/>
  <c r="K52" i="21"/>
  <c r="K56" i="21"/>
  <c r="K7" i="22"/>
  <c r="H7" i="22"/>
  <c r="M12" i="22"/>
  <c r="M18" i="22"/>
  <c r="K23" i="22"/>
  <c r="H23" i="22"/>
  <c r="I28" i="22"/>
  <c r="J28" i="22" s="1"/>
  <c r="K39" i="22"/>
  <c r="H39" i="22"/>
  <c r="K43" i="22"/>
  <c r="K54" i="22"/>
  <c r="H54" i="22"/>
  <c r="J54" i="22" s="1"/>
  <c r="H5" i="23"/>
  <c r="I55" i="23"/>
  <c r="K13" i="24"/>
  <c r="M19" i="24"/>
  <c r="K37" i="24"/>
  <c r="K43" i="24"/>
  <c r="K48" i="24"/>
  <c r="M6" i="25"/>
  <c r="I18" i="25"/>
  <c r="I24" i="25"/>
  <c r="J24" i="25" s="1"/>
  <c r="I34" i="25"/>
  <c r="J34" i="25" s="1"/>
  <c r="I40" i="25"/>
  <c r="I16" i="18"/>
  <c r="I36" i="18"/>
  <c r="M9" i="19"/>
  <c r="K34" i="19"/>
  <c r="K44" i="19"/>
  <c r="M17" i="20"/>
  <c r="K33" i="20"/>
  <c r="K48" i="20"/>
  <c r="M14" i="21"/>
  <c r="M25" i="21"/>
  <c r="K41" i="21"/>
  <c r="K53" i="21"/>
  <c r="L4" i="22"/>
  <c r="H4" i="22"/>
  <c r="M9" i="22"/>
  <c r="H9" i="22"/>
  <c r="K35" i="22"/>
  <c r="H35" i="22"/>
  <c r="K45" i="22"/>
  <c r="H45" i="22"/>
  <c r="K9" i="24"/>
  <c r="L49" i="24"/>
  <c r="M8" i="25"/>
  <c r="I14" i="25"/>
  <c r="I20" i="25"/>
  <c r="I30" i="25"/>
  <c r="I36" i="25"/>
  <c r="K12" i="18"/>
  <c r="I28" i="18"/>
  <c r="K4" i="19"/>
  <c r="M22" i="19"/>
  <c r="K7" i="16"/>
  <c r="L21" i="18"/>
  <c r="L33" i="18"/>
  <c r="L47" i="18"/>
  <c r="I29" i="19"/>
  <c r="J29" i="19" s="1"/>
  <c r="K40" i="19"/>
  <c r="M44" i="19"/>
  <c r="K7" i="20"/>
  <c r="M18" i="20"/>
  <c r="K23" i="20"/>
  <c r="I28" i="20"/>
  <c r="K39" i="20"/>
  <c r="K43" i="20"/>
  <c r="K54" i="20"/>
  <c r="M10" i="21"/>
  <c r="K31" i="21"/>
  <c r="I36" i="21"/>
  <c r="J36" i="21" s="1"/>
  <c r="K46" i="21"/>
  <c r="K50" i="21"/>
  <c r="I53" i="21"/>
  <c r="I4" i="22"/>
  <c r="I10" i="22"/>
  <c r="H10" i="22"/>
  <c r="M14" i="22"/>
  <c r="H14" i="22"/>
  <c r="I20" i="22"/>
  <c r="J20" i="22" s="1"/>
  <c r="I30" i="22"/>
  <c r="J30" i="22" s="1"/>
  <c r="K41" i="22"/>
  <c r="H41" i="22"/>
  <c r="I45" i="22"/>
  <c r="L49" i="22"/>
  <c r="H49" i="22"/>
  <c r="K52" i="22"/>
  <c r="H52" i="22"/>
  <c r="K55" i="22"/>
  <c r="H55" i="22"/>
  <c r="K19" i="23"/>
  <c r="I44" i="23"/>
  <c r="L48" i="23"/>
  <c r="H56" i="23"/>
  <c r="M10" i="24"/>
  <c r="M16" i="24"/>
  <c r="K21" i="24"/>
  <c r="K27" i="24"/>
  <c r="K33" i="24"/>
  <c r="K39" i="24"/>
  <c r="I49" i="24"/>
  <c r="M9" i="25"/>
  <c r="L15" i="25"/>
  <c r="L21" i="25"/>
  <c r="L31" i="25"/>
  <c r="L37" i="25"/>
  <c r="J37" i="25"/>
  <c r="K52" i="25"/>
  <c r="K6" i="18"/>
  <c r="I24" i="18"/>
  <c r="I32" i="18"/>
  <c r="M16" i="19"/>
  <c r="L13" i="18"/>
  <c r="L29" i="18"/>
  <c r="L37" i="18"/>
  <c r="L5" i="19"/>
  <c r="K16" i="19"/>
  <c r="M37" i="18"/>
  <c r="L43" i="18"/>
  <c r="K48" i="18"/>
  <c r="J48" i="18"/>
  <c r="I5" i="19"/>
  <c r="J5" i="19" s="1"/>
  <c r="M17" i="19"/>
  <c r="M24" i="19"/>
  <c r="K30" i="19"/>
  <c r="I35" i="19"/>
  <c r="K45" i="19"/>
  <c r="L49" i="19"/>
  <c r="K52" i="19"/>
  <c r="K55" i="19"/>
  <c r="M7" i="20"/>
  <c r="M13" i="20"/>
  <c r="I18" i="20"/>
  <c r="M23" i="20"/>
  <c r="M29" i="20"/>
  <c r="I34" i="20"/>
  <c r="J34" i="20" s="1"/>
  <c r="K44" i="20"/>
  <c r="I48" i="20"/>
  <c r="I5" i="21"/>
  <c r="K11" i="21"/>
  <c r="I16" i="21"/>
  <c r="M21" i="21"/>
  <c r="I26" i="21"/>
  <c r="J26" i="21" s="1"/>
  <c r="K37" i="21"/>
  <c r="I42" i="21"/>
  <c r="J42" i="21" s="1"/>
  <c r="K47" i="21"/>
  <c r="L53" i="21"/>
  <c r="M4" i="22"/>
  <c r="M10" i="22"/>
  <c r="K15" i="22"/>
  <c r="H15" i="22"/>
  <c r="M20" i="22"/>
  <c r="K31" i="22"/>
  <c r="H31" i="22"/>
  <c r="I36" i="22"/>
  <c r="J36" i="22" s="1"/>
  <c r="K46" i="22"/>
  <c r="H46" i="22"/>
  <c r="K49" i="22"/>
  <c r="L52" i="22"/>
  <c r="K56" i="22"/>
  <c r="H56" i="22"/>
  <c r="M44" i="23"/>
  <c r="I56" i="23"/>
  <c r="K11" i="24"/>
  <c r="K17" i="24"/>
  <c r="M22" i="24"/>
  <c r="M28" i="24"/>
  <c r="I34" i="24"/>
  <c r="M40" i="24"/>
  <c r="K45" i="24"/>
  <c r="K49" i="24"/>
  <c r="K52" i="24"/>
  <c r="K56" i="24"/>
  <c r="M10" i="25"/>
  <c r="I16" i="25"/>
  <c r="I21" i="25"/>
  <c r="J21" i="25" s="1"/>
  <c r="I26" i="25"/>
  <c r="I32" i="25"/>
  <c r="I42" i="25"/>
  <c r="K46" i="25"/>
  <c r="M50" i="25"/>
  <c r="I20" i="18"/>
  <c r="L41" i="18"/>
  <c r="L17" i="18"/>
  <c r="L25" i="18"/>
  <c r="I42" i="18"/>
  <c r="M23" i="19"/>
  <c r="K8" i="18"/>
  <c r="I13" i="18"/>
  <c r="I17" i="18"/>
  <c r="I21" i="18"/>
  <c r="I25" i="18"/>
  <c r="I29" i="18"/>
  <c r="I33" i="18"/>
  <c r="I38" i="18"/>
  <c r="J38" i="18" s="1"/>
  <c r="M43" i="18"/>
  <c r="K5" i="19"/>
  <c r="M12" i="19"/>
  <c r="K24" i="19"/>
  <c r="K36" i="19"/>
  <c r="I41" i="19"/>
  <c r="J41" i="19" s="1"/>
  <c r="K46" i="19"/>
  <c r="K56" i="19"/>
  <c r="M8" i="20"/>
  <c r="I14" i="20"/>
  <c r="M24" i="20"/>
  <c r="K35" i="20"/>
  <c r="I40" i="20"/>
  <c r="J40" i="20" s="1"/>
  <c r="K45" i="20"/>
  <c r="J45" i="20"/>
  <c r="M48" i="20"/>
  <c r="I54" i="20"/>
  <c r="K5" i="21"/>
  <c r="M17" i="21"/>
  <c r="K21" i="21"/>
  <c r="M27" i="21"/>
  <c r="I32" i="21"/>
  <c r="J32" i="21" s="1"/>
  <c r="K42" i="21"/>
  <c r="L47" i="21"/>
  <c r="K54" i="21"/>
  <c r="J54" i="21"/>
  <c r="I5" i="22"/>
  <c r="H5" i="22"/>
  <c r="K11" i="22"/>
  <c r="H11" i="22"/>
  <c r="M21" i="22"/>
  <c r="H21" i="22"/>
  <c r="I26" i="22"/>
  <c r="J26" i="22" s="1"/>
  <c r="K37" i="22"/>
  <c r="H37" i="22"/>
  <c r="I42" i="22"/>
  <c r="J42" i="22" s="1"/>
  <c r="K47" i="22"/>
  <c r="H47" i="22"/>
  <c r="K50" i="22"/>
  <c r="H50" i="22"/>
  <c r="K53" i="22"/>
  <c r="H53" i="22"/>
  <c r="J53" i="22" s="1"/>
  <c r="L56" i="22"/>
  <c r="K27" i="23"/>
  <c r="H49" i="23"/>
  <c r="L54" i="23"/>
  <c r="K4" i="24"/>
  <c r="M11" i="24"/>
  <c r="M18" i="24"/>
  <c r="K29" i="24"/>
  <c r="M34" i="24"/>
  <c r="K41" i="24"/>
  <c r="K46" i="24"/>
  <c r="I52" i="24"/>
  <c r="J52" i="24" s="1"/>
  <c r="I56" i="24"/>
  <c r="J56" i="24" s="1"/>
  <c r="M11" i="25"/>
  <c r="L17" i="25"/>
  <c r="M21" i="25"/>
  <c r="L27" i="25"/>
  <c r="L33" i="25"/>
  <c r="J33" i="25"/>
  <c r="M37" i="25"/>
  <c r="K42" i="25"/>
  <c r="I46" i="25"/>
  <c r="J46" i="25" s="1"/>
  <c r="I50" i="25"/>
  <c r="K54" i="25"/>
  <c r="I14" i="18"/>
  <c r="J14" i="18" s="1"/>
  <c r="I18" i="18"/>
  <c r="J18" i="18" s="1"/>
  <c r="I22" i="18"/>
  <c r="I26" i="18"/>
  <c r="J26" i="18" s="1"/>
  <c r="I30" i="18"/>
  <c r="J30" i="18" s="1"/>
  <c r="I34" i="18"/>
  <c r="J34" i="18" s="1"/>
  <c r="I44" i="18"/>
  <c r="K53" i="18"/>
  <c r="K6" i="19"/>
  <c r="I13" i="19"/>
  <c r="J13" i="19" s="1"/>
  <c r="M25" i="19"/>
  <c r="K42" i="19"/>
  <c r="K47" i="19"/>
  <c r="K50" i="19"/>
  <c r="K53" i="19"/>
  <c r="M9" i="20"/>
  <c r="I20" i="20"/>
  <c r="J20" i="20" s="1"/>
  <c r="M25" i="20"/>
  <c r="K41" i="20"/>
  <c r="L49" i="20"/>
  <c r="K52" i="20"/>
  <c r="K55" i="20"/>
  <c r="M6" i="21"/>
  <c r="M22" i="21"/>
  <c r="K33" i="21"/>
  <c r="K48" i="21"/>
  <c r="M17" i="22"/>
  <c r="H17" i="22"/>
  <c r="M27" i="22"/>
  <c r="H27" i="22"/>
  <c r="K42" i="22"/>
  <c r="I49" i="23"/>
  <c r="M5" i="24"/>
  <c r="I12" i="24"/>
  <c r="M24" i="24"/>
  <c r="K35" i="24"/>
  <c r="I42" i="24"/>
  <c r="J42" i="24" s="1"/>
  <c r="K53" i="24"/>
  <c r="M4" i="25"/>
  <c r="I12" i="25"/>
  <c r="I22" i="25"/>
  <c r="J22" i="25" s="1"/>
  <c r="I28" i="25"/>
  <c r="I38" i="25"/>
  <c r="J38" i="25" s="1"/>
  <c r="K43" i="25"/>
  <c r="K47" i="25"/>
  <c r="K50" i="25"/>
  <c r="L39" i="18"/>
  <c r="L45" i="18"/>
  <c r="L49" i="18"/>
  <c r="M7" i="19"/>
  <c r="M20" i="19"/>
  <c r="K32" i="19"/>
  <c r="I4" i="20"/>
  <c r="J4" i="20" s="1"/>
  <c r="M10" i="20"/>
  <c r="J10" i="20"/>
  <c r="K31" i="20"/>
  <c r="K46" i="20"/>
  <c r="K56" i="20"/>
  <c r="K39" i="21"/>
  <c r="K55" i="21"/>
  <c r="M6" i="22"/>
  <c r="H6" i="22"/>
  <c r="M22" i="22"/>
  <c r="H22" i="22"/>
  <c r="K33" i="22"/>
  <c r="H33" i="22"/>
  <c r="K48" i="22"/>
  <c r="H48" i="22"/>
  <c r="H46" i="23"/>
  <c r="K49" i="23"/>
  <c r="H55" i="23"/>
  <c r="I6" i="24"/>
  <c r="K25" i="24"/>
  <c r="K31" i="24"/>
  <c r="M36" i="24"/>
  <c r="K47" i="24"/>
  <c r="K54" i="24"/>
  <c r="M5" i="25"/>
  <c r="L13" i="25"/>
  <c r="J13" i="25"/>
  <c r="L23" i="25"/>
  <c r="L29" i="25"/>
  <c r="J29" i="25"/>
  <c r="L39" i="25"/>
  <c r="K44" i="25"/>
  <c r="K48" i="25"/>
  <c r="K56" i="25"/>
  <c r="N6" i="16"/>
  <c r="J51" i="21"/>
  <c r="N51" i="21" s="1"/>
  <c r="M43" i="25"/>
  <c r="K12" i="25"/>
  <c r="K16" i="25"/>
  <c r="K20" i="25"/>
  <c r="K24" i="25"/>
  <c r="K28" i="25"/>
  <c r="K32" i="25"/>
  <c r="K36" i="25"/>
  <c r="K40" i="25"/>
  <c r="M48" i="25"/>
  <c r="I39" i="25"/>
  <c r="I43" i="25"/>
  <c r="M45" i="25"/>
  <c r="L46" i="25"/>
  <c r="I47" i="25"/>
  <c r="M49" i="25"/>
  <c r="J51" i="25"/>
  <c r="N51" i="25" s="1"/>
  <c r="M47" i="25"/>
  <c r="M44" i="25"/>
  <c r="I15" i="25"/>
  <c r="I19" i="25"/>
  <c r="I23" i="25"/>
  <c r="I27" i="25"/>
  <c r="I31" i="25"/>
  <c r="I35" i="25"/>
  <c r="K14" i="25"/>
  <c r="M15" i="25"/>
  <c r="K18" i="25"/>
  <c r="M19" i="25"/>
  <c r="K22" i="25"/>
  <c r="M23" i="25"/>
  <c r="K26" i="25"/>
  <c r="M27" i="25"/>
  <c r="K30" i="25"/>
  <c r="M31" i="25"/>
  <c r="K34" i="25"/>
  <c r="M35" i="25"/>
  <c r="K38" i="25"/>
  <c r="M39" i="25"/>
  <c r="L43" i="25"/>
  <c r="I44" i="25"/>
  <c r="M46" i="25"/>
  <c r="L47" i="25"/>
  <c r="I48" i="25"/>
  <c r="M47" i="24"/>
  <c r="M53" i="24"/>
  <c r="M48" i="24"/>
  <c r="M12" i="24"/>
  <c r="I14" i="24"/>
  <c r="M20" i="24"/>
  <c r="I22" i="24"/>
  <c r="I40" i="24"/>
  <c r="M45" i="24"/>
  <c r="L46" i="24"/>
  <c r="I47" i="24"/>
  <c r="M49" i="24"/>
  <c r="J51" i="24"/>
  <c r="N51" i="24" s="1"/>
  <c r="L52" i="24"/>
  <c r="I53" i="24"/>
  <c r="M55" i="24"/>
  <c r="L56" i="24"/>
  <c r="K5" i="24"/>
  <c r="L45" i="24"/>
  <c r="J46" i="24"/>
  <c r="M54" i="24"/>
  <c r="I4" i="24"/>
  <c r="M4" i="24"/>
  <c r="M9" i="24"/>
  <c r="M17" i="24"/>
  <c r="I45" i="24"/>
  <c r="M46" i="24"/>
  <c r="L47" i="24"/>
  <c r="I48" i="24"/>
  <c r="J48" i="24" s="1"/>
  <c r="M52" i="24"/>
  <c r="L53" i="24"/>
  <c r="I54" i="24"/>
  <c r="M56" i="24"/>
  <c r="M53" i="23"/>
  <c r="I10" i="23"/>
  <c r="I26" i="23"/>
  <c r="L45" i="23"/>
  <c r="H47" i="23"/>
  <c r="M48" i="23"/>
  <c r="H53" i="23"/>
  <c r="M54" i="23"/>
  <c r="K5" i="23"/>
  <c r="K9" i="23"/>
  <c r="I12" i="23"/>
  <c r="K17" i="23"/>
  <c r="M18" i="23"/>
  <c r="I20" i="23"/>
  <c r="K25" i="23"/>
  <c r="I28" i="23"/>
  <c r="I34" i="23"/>
  <c r="I42" i="23"/>
  <c r="H45" i="23"/>
  <c r="M45" i="23"/>
  <c r="L46" i="23"/>
  <c r="I47" i="23"/>
  <c r="H48" i="23"/>
  <c r="M49" i="23"/>
  <c r="J51" i="23"/>
  <c r="N51" i="23" s="1"/>
  <c r="L52" i="23"/>
  <c r="I53" i="23"/>
  <c r="H54" i="23"/>
  <c r="M55" i="23"/>
  <c r="L56" i="23"/>
  <c r="M47" i="23"/>
  <c r="M5" i="23"/>
  <c r="I45" i="23"/>
  <c r="M46" i="23"/>
  <c r="L47" i="23"/>
  <c r="I48" i="23"/>
  <c r="M52" i="23"/>
  <c r="L53" i="23"/>
  <c r="I54" i="23"/>
  <c r="M56" i="23"/>
  <c r="M46" i="22"/>
  <c r="K27" i="22"/>
  <c r="M47" i="22"/>
  <c r="M49" i="22"/>
  <c r="M52" i="22"/>
  <c r="M56" i="22"/>
  <c r="M11" i="22"/>
  <c r="M19" i="22"/>
  <c r="M44" i="22"/>
  <c r="L45" i="22"/>
  <c r="I46" i="22"/>
  <c r="M53" i="22"/>
  <c r="L54" i="22"/>
  <c r="I55" i="22"/>
  <c r="M55" i="22"/>
  <c r="I6" i="22"/>
  <c r="I14" i="22"/>
  <c r="I22" i="22"/>
  <c r="I44" i="22"/>
  <c r="M45" i="22"/>
  <c r="L46" i="22"/>
  <c r="I47" i="22"/>
  <c r="L48" i="22"/>
  <c r="I49" i="22"/>
  <c r="L50" i="22"/>
  <c r="I52" i="22"/>
  <c r="M54" i="22"/>
  <c r="L55" i="22"/>
  <c r="I56" i="22"/>
  <c r="M46" i="21"/>
  <c r="K27" i="21"/>
  <c r="M47" i="21"/>
  <c r="M49" i="21"/>
  <c r="M52" i="21"/>
  <c r="M56" i="21"/>
  <c r="M11" i="21"/>
  <c r="M19" i="21"/>
  <c r="M44" i="21"/>
  <c r="L45" i="21"/>
  <c r="I46" i="21"/>
  <c r="M53" i="21"/>
  <c r="L54" i="21"/>
  <c r="I55" i="21"/>
  <c r="M55" i="21"/>
  <c r="I6" i="21"/>
  <c r="I14" i="21"/>
  <c r="I22" i="21"/>
  <c r="J22" i="21" s="1"/>
  <c r="I44" i="21"/>
  <c r="M45" i="21"/>
  <c r="L46" i="21"/>
  <c r="I47" i="21"/>
  <c r="J47" i="21" s="1"/>
  <c r="L48" i="21"/>
  <c r="I49" i="21"/>
  <c r="L50" i="21"/>
  <c r="I52" i="21"/>
  <c r="J52" i="21" s="1"/>
  <c r="M54" i="21"/>
  <c r="L55" i="21"/>
  <c r="I56" i="21"/>
  <c r="M55" i="20"/>
  <c r="M6" i="20"/>
  <c r="M14" i="20"/>
  <c r="M47" i="20"/>
  <c r="M52" i="20"/>
  <c r="I5" i="20"/>
  <c r="J5" i="20" s="1"/>
  <c r="I8" i="20"/>
  <c r="J8" i="20" s="1"/>
  <c r="I16" i="20"/>
  <c r="I24" i="20"/>
  <c r="M27" i="20"/>
  <c r="M44" i="20"/>
  <c r="L45" i="20"/>
  <c r="I46" i="20"/>
  <c r="M53" i="20"/>
  <c r="L54" i="20"/>
  <c r="I55" i="20"/>
  <c r="M46" i="20"/>
  <c r="K9" i="20"/>
  <c r="K17" i="20"/>
  <c r="K25" i="20"/>
  <c r="I44" i="20"/>
  <c r="M49" i="20"/>
  <c r="M56" i="20"/>
  <c r="K4" i="20"/>
  <c r="M5" i="20"/>
  <c r="M45" i="20"/>
  <c r="L46" i="20"/>
  <c r="I47" i="20"/>
  <c r="J47" i="20" s="1"/>
  <c r="L48" i="20"/>
  <c r="I49" i="20"/>
  <c r="L50" i="20"/>
  <c r="I52" i="20"/>
  <c r="J52" i="20" s="1"/>
  <c r="M54" i="20"/>
  <c r="L55" i="20"/>
  <c r="I56" i="20"/>
  <c r="M46" i="19"/>
  <c r="I7" i="19"/>
  <c r="I23" i="19"/>
  <c r="M47" i="19"/>
  <c r="M49" i="19"/>
  <c r="M52" i="19"/>
  <c r="M56" i="19"/>
  <c r="M5" i="19"/>
  <c r="I9" i="19"/>
  <c r="K14" i="19"/>
  <c r="M15" i="19"/>
  <c r="I17" i="19"/>
  <c r="K22" i="19"/>
  <c r="I25" i="19"/>
  <c r="I45" i="19"/>
  <c r="J45" i="19" s="1"/>
  <c r="I46" i="19"/>
  <c r="M53" i="19"/>
  <c r="L54" i="19"/>
  <c r="I55" i="19"/>
  <c r="M55" i="19"/>
  <c r="I44" i="19"/>
  <c r="J44" i="19" s="1"/>
  <c r="M45" i="19"/>
  <c r="L46" i="19"/>
  <c r="I47" i="19"/>
  <c r="J47" i="19" s="1"/>
  <c r="L48" i="19"/>
  <c r="I49" i="19"/>
  <c r="L50" i="19"/>
  <c r="I52" i="19"/>
  <c r="M54" i="19"/>
  <c r="L55" i="19"/>
  <c r="I56" i="19"/>
  <c r="J56" i="19" s="1"/>
  <c r="K42" i="18"/>
  <c r="I50" i="18"/>
  <c r="M13" i="18"/>
  <c r="K16" i="18"/>
  <c r="M17" i="18"/>
  <c r="K20" i="18"/>
  <c r="M21" i="18"/>
  <c r="K24" i="18"/>
  <c r="M25" i="18"/>
  <c r="K28" i="18"/>
  <c r="M29" i="18"/>
  <c r="K32" i="18"/>
  <c r="M33" i="18"/>
  <c r="K36" i="18"/>
  <c r="M39" i="18"/>
  <c r="K44" i="18"/>
  <c r="M47" i="18"/>
  <c r="L48" i="18"/>
  <c r="I49" i="18"/>
  <c r="K50" i="18"/>
  <c r="I15" i="18"/>
  <c r="I19" i="18"/>
  <c r="I23" i="18"/>
  <c r="I27" i="18"/>
  <c r="I31" i="18"/>
  <c r="I35" i="18"/>
  <c r="M41" i="18"/>
  <c r="M48" i="18"/>
  <c r="M49" i="18"/>
  <c r="J51" i="18"/>
  <c r="N51" i="18" s="1"/>
  <c r="M53" i="25"/>
  <c r="I53" i="25"/>
  <c r="M55" i="25"/>
  <c r="I55" i="25"/>
  <c r="J55" i="25" s="1"/>
  <c r="K4" i="25"/>
  <c r="K6" i="25"/>
  <c r="K8" i="25"/>
  <c r="K10" i="25"/>
  <c r="L12" i="25"/>
  <c r="L14" i="25"/>
  <c r="L16" i="25"/>
  <c r="L18" i="25"/>
  <c r="L20" i="25"/>
  <c r="L22" i="25"/>
  <c r="L24" i="25"/>
  <c r="L26" i="25"/>
  <c r="L28" i="25"/>
  <c r="L30" i="25"/>
  <c r="L32" i="25"/>
  <c r="L34" i="25"/>
  <c r="L36" i="25"/>
  <c r="L38" i="25"/>
  <c r="L40" i="25"/>
  <c r="L42" i="25"/>
  <c r="L4" i="25"/>
  <c r="L5" i="25"/>
  <c r="L6" i="25"/>
  <c r="L7" i="25"/>
  <c r="L8" i="25"/>
  <c r="L9" i="25"/>
  <c r="L10" i="25"/>
  <c r="L11" i="25"/>
  <c r="M12" i="25"/>
  <c r="K13" i="25"/>
  <c r="M14" i="25"/>
  <c r="K15" i="25"/>
  <c r="M16" i="25"/>
  <c r="K17" i="25"/>
  <c r="M18" i="25"/>
  <c r="K19" i="25"/>
  <c r="M20" i="25"/>
  <c r="K21" i="25"/>
  <c r="M22" i="25"/>
  <c r="K23" i="25"/>
  <c r="M24" i="25"/>
  <c r="K25" i="25"/>
  <c r="M26" i="25"/>
  <c r="K27" i="25"/>
  <c r="M28" i="25"/>
  <c r="K29" i="25"/>
  <c r="M30" i="25"/>
  <c r="K31" i="25"/>
  <c r="M32" i="25"/>
  <c r="K33" i="25"/>
  <c r="M34" i="25"/>
  <c r="K35" i="25"/>
  <c r="M36" i="25"/>
  <c r="K37" i="25"/>
  <c r="M38" i="25"/>
  <c r="K39" i="25"/>
  <c r="M40" i="25"/>
  <c r="K41" i="25"/>
  <c r="M42" i="25"/>
  <c r="K53" i="25"/>
  <c r="K55" i="25"/>
  <c r="M52" i="25"/>
  <c r="I52" i="25"/>
  <c r="J52" i="25" s="1"/>
  <c r="M54" i="25"/>
  <c r="I54" i="25"/>
  <c r="M56" i="25"/>
  <c r="I56" i="25"/>
  <c r="K5" i="25"/>
  <c r="K7" i="25"/>
  <c r="K9" i="25"/>
  <c r="K11" i="25"/>
  <c r="I4" i="25"/>
  <c r="I5" i="25"/>
  <c r="J5" i="25" s="1"/>
  <c r="I6" i="25"/>
  <c r="I7" i="25"/>
  <c r="I8" i="25"/>
  <c r="I9" i="25"/>
  <c r="I10" i="25"/>
  <c r="I11" i="25"/>
  <c r="L52" i="25"/>
  <c r="L53" i="25"/>
  <c r="L54" i="25"/>
  <c r="L55" i="25"/>
  <c r="L56" i="25"/>
  <c r="L50" i="25"/>
  <c r="L7" i="24"/>
  <c r="I7" i="24"/>
  <c r="L15" i="24"/>
  <c r="I15" i="24"/>
  <c r="L23" i="24"/>
  <c r="I23" i="24"/>
  <c r="L30" i="24"/>
  <c r="K30" i="24"/>
  <c r="L5" i="24"/>
  <c r="I8" i="24"/>
  <c r="L10" i="24"/>
  <c r="K10" i="24"/>
  <c r="I16" i="24"/>
  <c r="L18" i="24"/>
  <c r="K18" i="24"/>
  <c r="I24" i="24"/>
  <c r="L26" i="24"/>
  <c r="K26" i="24"/>
  <c r="L4" i="24"/>
  <c r="I5" i="24"/>
  <c r="L6" i="24"/>
  <c r="K6" i="24"/>
  <c r="M7" i="24"/>
  <c r="L13" i="24"/>
  <c r="I13" i="24"/>
  <c r="L14" i="24"/>
  <c r="K14" i="24"/>
  <c r="M15" i="24"/>
  <c r="L21" i="24"/>
  <c r="I21" i="24"/>
  <c r="L22" i="24"/>
  <c r="K22" i="24"/>
  <c r="M23" i="24"/>
  <c r="L32" i="24"/>
  <c r="K32" i="24"/>
  <c r="L40" i="24"/>
  <c r="K40" i="24"/>
  <c r="L8" i="24"/>
  <c r="K8" i="24"/>
  <c r="L16" i="24"/>
  <c r="K16" i="24"/>
  <c r="L24" i="24"/>
  <c r="K24" i="24"/>
  <c r="L38" i="24"/>
  <c r="K38" i="24"/>
  <c r="L9" i="24"/>
  <c r="I9" i="24"/>
  <c r="L17" i="24"/>
  <c r="I17" i="24"/>
  <c r="L25" i="24"/>
  <c r="I25" i="24"/>
  <c r="L28" i="24"/>
  <c r="K28" i="24"/>
  <c r="I30" i="24"/>
  <c r="L36" i="24"/>
  <c r="K36" i="24"/>
  <c r="I38" i="24"/>
  <c r="M6" i="24"/>
  <c r="K7" i="24"/>
  <c r="I10" i="24"/>
  <c r="L11" i="24"/>
  <c r="I11" i="24"/>
  <c r="L12" i="24"/>
  <c r="K12" i="24"/>
  <c r="M13" i="24"/>
  <c r="K15" i="24"/>
  <c r="I18" i="24"/>
  <c r="L19" i="24"/>
  <c r="I19" i="24"/>
  <c r="L20" i="24"/>
  <c r="K20" i="24"/>
  <c r="M21" i="24"/>
  <c r="K23" i="24"/>
  <c r="I26" i="24"/>
  <c r="L27" i="24"/>
  <c r="I27" i="24"/>
  <c r="M27" i="24"/>
  <c r="I28" i="24"/>
  <c r="M30" i="24"/>
  <c r="L34" i="24"/>
  <c r="K34" i="24"/>
  <c r="I36" i="24"/>
  <c r="M38" i="24"/>
  <c r="L42" i="24"/>
  <c r="K42" i="24"/>
  <c r="L29" i="24"/>
  <c r="M29" i="24"/>
  <c r="L33" i="24"/>
  <c r="M33" i="24"/>
  <c r="L31" i="24"/>
  <c r="M31" i="24"/>
  <c r="L35" i="24"/>
  <c r="M35" i="24"/>
  <c r="L37" i="24"/>
  <c r="M37" i="24"/>
  <c r="L39" i="24"/>
  <c r="M39" i="24"/>
  <c r="L41" i="24"/>
  <c r="M41" i="24"/>
  <c r="L43" i="24"/>
  <c r="M43" i="24"/>
  <c r="I29" i="24"/>
  <c r="I31" i="24"/>
  <c r="I33" i="24"/>
  <c r="I35" i="24"/>
  <c r="J35" i="24" s="1"/>
  <c r="I37" i="24"/>
  <c r="I39" i="24"/>
  <c r="I41" i="24"/>
  <c r="I43" i="24"/>
  <c r="M50" i="24"/>
  <c r="I50" i="24"/>
  <c r="L44" i="24"/>
  <c r="L4" i="23"/>
  <c r="L13" i="23"/>
  <c r="H13" i="23"/>
  <c r="I13" i="23"/>
  <c r="L14" i="23"/>
  <c r="H14" i="23"/>
  <c r="K14" i="23"/>
  <c r="L22" i="23"/>
  <c r="H22" i="23"/>
  <c r="K22" i="23"/>
  <c r="L30" i="23"/>
  <c r="H30" i="23"/>
  <c r="K30" i="23"/>
  <c r="L40" i="23"/>
  <c r="H40" i="23"/>
  <c r="K40" i="23"/>
  <c r="H4" i="23"/>
  <c r="M4" i="23"/>
  <c r="L8" i="23"/>
  <c r="H8" i="23"/>
  <c r="K8" i="23"/>
  <c r="I14" i="23"/>
  <c r="L16" i="23"/>
  <c r="H16" i="23"/>
  <c r="K16" i="23"/>
  <c r="I22" i="23"/>
  <c r="L24" i="23"/>
  <c r="H24" i="23"/>
  <c r="K24" i="23"/>
  <c r="I30" i="23"/>
  <c r="L38" i="23"/>
  <c r="H38" i="23"/>
  <c r="K38" i="23"/>
  <c r="I40" i="23"/>
  <c r="I4" i="23"/>
  <c r="I8" i="23"/>
  <c r="L9" i="23"/>
  <c r="H9" i="23"/>
  <c r="I9" i="23"/>
  <c r="L10" i="23"/>
  <c r="H10" i="23"/>
  <c r="K10" i="23"/>
  <c r="K13" i="23"/>
  <c r="I16" i="23"/>
  <c r="L17" i="23"/>
  <c r="H17" i="23"/>
  <c r="I17" i="23"/>
  <c r="L18" i="23"/>
  <c r="H18" i="23"/>
  <c r="J18" i="23" s="1"/>
  <c r="K18" i="23"/>
  <c r="I24" i="23"/>
  <c r="L25" i="23"/>
  <c r="H25" i="23"/>
  <c r="I25" i="23"/>
  <c r="L26" i="23"/>
  <c r="H26" i="23"/>
  <c r="K26" i="23"/>
  <c r="L36" i="23"/>
  <c r="H36" i="23"/>
  <c r="J36" i="23" s="1"/>
  <c r="K36" i="23"/>
  <c r="I38" i="23"/>
  <c r="M40" i="23"/>
  <c r="L6" i="23"/>
  <c r="H6" i="23"/>
  <c r="J6" i="23" s="1"/>
  <c r="K6" i="23"/>
  <c r="L21" i="23"/>
  <c r="H21" i="23"/>
  <c r="I21" i="23"/>
  <c r="L29" i="23"/>
  <c r="H29" i="23"/>
  <c r="I29" i="23"/>
  <c r="L32" i="23"/>
  <c r="H32" i="23"/>
  <c r="K32" i="23"/>
  <c r="L7" i="23"/>
  <c r="H7" i="23"/>
  <c r="I7" i="23"/>
  <c r="L15" i="23"/>
  <c r="H15" i="23"/>
  <c r="I15" i="23"/>
  <c r="L23" i="23"/>
  <c r="H23" i="23"/>
  <c r="I23" i="23"/>
  <c r="L31" i="23"/>
  <c r="H31" i="23"/>
  <c r="I31" i="23"/>
  <c r="M31" i="23"/>
  <c r="I32" i="23"/>
  <c r="M6" i="23"/>
  <c r="K7" i="23"/>
  <c r="L11" i="23"/>
  <c r="H11" i="23"/>
  <c r="I11" i="23"/>
  <c r="L12" i="23"/>
  <c r="H12" i="23"/>
  <c r="K12" i="23"/>
  <c r="M13" i="23"/>
  <c r="M14" i="23"/>
  <c r="K15" i="23"/>
  <c r="L19" i="23"/>
  <c r="H19" i="23"/>
  <c r="I19" i="23"/>
  <c r="L20" i="23"/>
  <c r="H20" i="23"/>
  <c r="K20" i="23"/>
  <c r="M21" i="23"/>
  <c r="M22" i="23"/>
  <c r="K23" i="23"/>
  <c r="L27" i="23"/>
  <c r="H27" i="23"/>
  <c r="I27" i="23"/>
  <c r="L28" i="23"/>
  <c r="H28" i="23"/>
  <c r="K28" i="23"/>
  <c r="M29" i="23"/>
  <c r="M30" i="23"/>
  <c r="K31" i="23"/>
  <c r="L34" i="23"/>
  <c r="H34" i="23"/>
  <c r="K34" i="23"/>
  <c r="M38" i="23"/>
  <c r="L42" i="23"/>
  <c r="H42" i="23"/>
  <c r="K42" i="23"/>
  <c r="L33" i="23"/>
  <c r="H33" i="23"/>
  <c r="M33" i="23"/>
  <c r="L35" i="23"/>
  <c r="H35" i="23"/>
  <c r="M35" i="23"/>
  <c r="L37" i="23"/>
  <c r="H37" i="23"/>
  <c r="M37" i="23"/>
  <c r="L39" i="23"/>
  <c r="H39" i="23"/>
  <c r="M39" i="23"/>
  <c r="L41" i="23"/>
  <c r="H41" i="23"/>
  <c r="M41" i="23"/>
  <c r="L43" i="23"/>
  <c r="H43" i="23"/>
  <c r="M43" i="23"/>
  <c r="I33" i="23"/>
  <c r="I35" i="23"/>
  <c r="I37" i="23"/>
  <c r="I39" i="23"/>
  <c r="I41" i="23"/>
  <c r="I43" i="23"/>
  <c r="M50" i="23"/>
  <c r="H50" i="23"/>
  <c r="I50" i="23"/>
  <c r="H44" i="23"/>
  <c r="L44" i="23"/>
  <c r="L8" i="22"/>
  <c r="K8" i="22"/>
  <c r="L16" i="22"/>
  <c r="K16" i="22"/>
  <c r="L25" i="22"/>
  <c r="I25" i="22"/>
  <c r="L9" i="22"/>
  <c r="I9" i="22"/>
  <c r="L17" i="22"/>
  <c r="I17" i="22"/>
  <c r="L18" i="22"/>
  <c r="K18" i="22"/>
  <c r="K25" i="22"/>
  <c r="K4" i="22"/>
  <c r="M5" i="22"/>
  <c r="L11" i="22"/>
  <c r="I11" i="22"/>
  <c r="L12" i="22"/>
  <c r="J12" i="22"/>
  <c r="K12" i="22"/>
  <c r="I18" i="22"/>
  <c r="L19" i="22"/>
  <c r="I19" i="22"/>
  <c r="L20" i="22"/>
  <c r="K20" i="22"/>
  <c r="M25" i="22"/>
  <c r="L29" i="22"/>
  <c r="I29" i="22"/>
  <c r="L7" i="22"/>
  <c r="I7" i="22"/>
  <c r="L15" i="22"/>
  <c r="I15" i="22"/>
  <c r="L23" i="22"/>
  <c r="I23" i="22"/>
  <c r="L5" i="22"/>
  <c r="I8" i="22"/>
  <c r="L10" i="22"/>
  <c r="K10" i="22"/>
  <c r="I16" i="22"/>
  <c r="J16" i="22" s="1"/>
  <c r="L6" i="22"/>
  <c r="K6" i="22"/>
  <c r="M7" i="22"/>
  <c r="M8" i="22"/>
  <c r="K9" i="22"/>
  <c r="L13" i="22"/>
  <c r="I13" i="22"/>
  <c r="L14" i="22"/>
  <c r="K14" i="22"/>
  <c r="M15" i="22"/>
  <c r="M16" i="22"/>
  <c r="K17" i="22"/>
  <c r="L21" i="22"/>
  <c r="I21" i="22"/>
  <c r="L22" i="22"/>
  <c r="K22" i="22"/>
  <c r="M23" i="22"/>
  <c r="L27" i="22"/>
  <c r="I27" i="22"/>
  <c r="K29" i="22"/>
  <c r="L24" i="22"/>
  <c r="M24" i="22"/>
  <c r="L26" i="22"/>
  <c r="M26" i="22"/>
  <c r="L28" i="22"/>
  <c r="M28" i="22"/>
  <c r="L30" i="22"/>
  <c r="M30" i="22"/>
  <c r="L32" i="22"/>
  <c r="M32" i="22"/>
  <c r="L34" i="22"/>
  <c r="M34" i="22"/>
  <c r="L36" i="22"/>
  <c r="M36" i="22"/>
  <c r="L38" i="22"/>
  <c r="M38" i="22"/>
  <c r="L40" i="22"/>
  <c r="M40" i="22"/>
  <c r="L42" i="22"/>
  <c r="M42" i="22"/>
  <c r="L31" i="22"/>
  <c r="M31" i="22"/>
  <c r="L33" i="22"/>
  <c r="M33" i="22"/>
  <c r="L35" i="22"/>
  <c r="M35" i="22"/>
  <c r="L37" i="22"/>
  <c r="M37" i="22"/>
  <c r="L39" i="22"/>
  <c r="M39" i="22"/>
  <c r="L41" i="22"/>
  <c r="M41" i="22"/>
  <c r="L43" i="22"/>
  <c r="M43" i="22"/>
  <c r="N51" i="22"/>
  <c r="K24" i="22"/>
  <c r="K26" i="22"/>
  <c r="K28" i="22"/>
  <c r="K30" i="22"/>
  <c r="I31" i="22"/>
  <c r="K32" i="22"/>
  <c r="I33" i="22"/>
  <c r="K34" i="22"/>
  <c r="I35" i="22"/>
  <c r="K36" i="22"/>
  <c r="I37" i="22"/>
  <c r="K38" i="22"/>
  <c r="I39" i="22"/>
  <c r="K40" i="22"/>
  <c r="I41" i="22"/>
  <c r="I43" i="22"/>
  <c r="J43" i="22" s="1"/>
  <c r="M50" i="22"/>
  <c r="I50" i="22"/>
  <c r="L44" i="22"/>
  <c r="L7" i="21"/>
  <c r="I7" i="21"/>
  <c r="L15" i="21"/>
  <c r="I15" i="21"/>
  <c r="L23" i="21"/>
  <c r="I23" i="21"/>
  <c r="L5" i="21"/>
  <c r="L10" i="21"/>
  <c r="K10" i="21"/>
  <c r="L17" i="21"/>
  <c r="I17" i="21"/>
  <c r="L18" i="21"/>
  <c r="K18" i="21"/>
  <c r="K25" i="21"/>
  <c r="K4" i="21"/>
  <c r="M5" i="21"/>
  <c r="K7" i="21"/>
  <c r="I10" i="21"/>
  <c r="L11" i="21"/>
  <c r="I11" i="21"/>
  <c r="L12" i="21"/>
  <c r="J12" i="21"/>
  <c r="K12" i="21"/>
  <c r="K15" i="21"/>
  <c r="I18" i="21"/>
  <c r="L19" i="21"/>
  <c r="I19" i="21"/>
  <c r="L20" i="21"/>
  <c r="K20" i="21"/>
  <c r="K23" i="21"/>
  <c r="L29" i="21"/>
  <c r="I29" i="21"/>
  <c r="L8" i="21"/>
  <c r="K8" i="21"/>
  <c r="L16" i="21"/>
  <c r="K16" i="21"/>
  <c r="L25" i="21"/>
  <c r="I25" i="21"/>
  <c r="L9" i="21"/>
  <c r="I9" i="21"/>
  <c r="L6" i="21"/>
  <c r="K6" i="21"/>
  <c r="M7" i="21"/>
  <c r="M8" i="21"/>
  <c r="K9" i="21"/>
  <c r="L13" i="21"/>
  <c r="I13" i="21"/>
  <c r="L14" i="21"/>
  <c r="K14" i="21"/>
  <c r="M15" i="21"/>
  <c r="M16" i="21"/>
  <c r="K17" i="21"/>
  <c r="L21" i="21"/>
  <c r="I21" i="21"/>
  <c r="L22" i="21"/>
  <c r="K22" i="21"/>
  <c r="M23" i="21"/>
  <c r="L27" i="21"/>
  <c r="I27" i="21"/>
  <c r="K29" i="21"/>
  <c r="L24" i="21"/>
  <c r="M24" i="21"/>
  <c r="L26" i="21"/>
  <c r="M26" i="21"/>
  <c r="L28" i="21"/>
  <c r="M28" i="21"/>
  <c r="L30" i="21"/>
  <c r="M30" i="21"/>
  <c r="L32" i="21"/>
  <c r="M32" i="21"/>
  <c r="L34" i="21"/>
  <c r="M34" i="21"/>
  <c r="L36" i="21"/>
  <c r="M36" i="21"/>
  <c r="L38" i="21"/>
  <c r="M38" i="21"/>
  <c r="L40" i="21"/>
  <c r="M40" i="21"/>
  <c r="L42" i="21"/>
  <c r="M42" i="21"/>
  <c r="L31" i="21"/>
  <c r="M31" i="21"/>
  <c r="L33" i="21"/>
  <c r="M33" i="21"/>
  <c r="L35" i="21"/>
  <c r="M35" i="21"/>
  <c r="L37" i="21"/>
  <c r="M37" i="21"/>
  <c r="L39" i="21"/>
  <c r="M39" i="21"/>
  <c r="L41" i="21"/>
  <c r="M41" i="21"/>
  <c r="L43" i="21"/>
  <c r="M43" i="21"/>
  <c r="K24" i="21"/>
  <c r="K26" i="21"/>
  <c r="K28" i="21"/>
  <c r="K30" i="21"/>
  <c r="I31" i="21"/>
  <c r="K32" i="21"/>
  <c r="I33" i="21"/>
  <c r="K34" i="21"/>
  <c r="I35" i="21"/>
  <c r="K36" i="21"/>
  <c r="I37" i="21"/>
  <c r="K38" i="21"/>
  <c r="I39" i="21"/>
  <c r="K40" i="21"/>
  <c r="I41" i="21"/>
  <c r="I43" i="21"/>
  <c r="M50" i="21"/>
  <c r="I50" i="21"/>
  <c r="L44" i="21"/>
  <c r="L11" i="20"/>
  <c r="I11" i="20"/>
  <c r="L19" i="20"/>
  <c r="I19" i="20"/>
  <c r="L4" i="20"/>
  <c r="L13" i="20"/>
  <c r="I13" i="20"/>
  <c r="L22" i="20"/>
  <c r="K22" i="20"/>
  <c r="M4" i="20"/>
  <c r="K5" i="20"/>
  <c r="L7" i="20"/>
  <c r="I7" i="20"/>
  <c r="L8" i="20"/>
  <c r="K8" i="20"/>
  <c r="K11" i="20"/>
  <c r="L15" i="20"/>
  <c r="I15" i="20"/>
  <c r="L16" i="20"/>
  <c r="K16" i="20"/>
  <c r="K19" i="20"/>
  <c r="I22" i="20"/>
  <c r="L23" i="20"/>
  <c r="I23" i="20"/>
  <c r="L24" i="20"/>
  <c r="K24" i="20"/>
  <c r="L29" i="20"/>
  <c r="I29" i="20"/>
  <c r="L12" i="20"/>
  <c r="K12" i="20"/>
  <c r="L20" i="20"/>
  <c r="K20" i="20"/>
  <c r="L6" i="20"/>
  <c r="K6" i="20"/>
  <c r="I12" i="20"/>
  <c r="L14" i="20"/>
  <c r="K14" i="20"/>
  <c r="L21" i="20"/>
  <c r="I21" i="20"/>
  <c r="L9" i="20"/>
  <c r="I9" i="20"/>
  <c r="L10" i="20"/>
  <c r="K10" i="20"/>
  <c r="M11" i="20"/>
  <c r="M12" i="20"/>
  <c r="K13" i="20"/>
  <c r="L17" i="20"/>
  <c r="I17" i="20"/>
  <c r="L18" i="20"/>
  <c r="K18" i="20"/>
  <c r="M19" i="20"/>
  <c r="M20" i="20"/>
  <c r="K21" i="20"/>
  <c r="L25" i="20"/>
  <c r="I25" i="20"/>
  <c r="L27" i="20"/>
  <c r="I27" i="20"/>
  <c r="K29" i="20"/>
  <c r="L26" i="20"/>
  <c r="M26" i="20"/>
  <c r="L28" i="20"/>
  <c r="J28" i="20"/>
  <c r="M28" i="20"/>
  <c r="L30" i="20"/>
  <c r="M30" i="20"/>
  <c r="L32" i="20"/>
  <c r="M32" i="20"/>
  <c r="L34" i="20"/>
  <c r="M34" i="20"/>
  <c r="L36" i="20"/>
  <c r="J36" i="20"/>
  <c r="M36" i="20"/>
  <c r="L38" i="20"/>
  <c r="M38" i="20"/>
  <c r="L40" i="20"/>
  <c r="M40" i="20"/>
  <c r="L42" i="20"/>
  <c r="M42" i="20"/>
  <c r="L31" i="20"/>
  <c r="M31" i="20"/>
  <c r="L33" i="20"/>
  <c r="M33" i="20"/>
  <c r="L35" i="20"/>
  <c r="M35" i="20"/>
  <c r="L37" i="20"/>
  <c r="M37" i="20"/>
  <c r="L39" i="20"/>
  <c r="M39" i="20"/>
  <c r="L41" i="20"/>
  <c r="M41" i="20"/>
  <c r="L43" i="20"/>
  <c r="M43" i="20"/>
  <c r="N51" i="20"/>
  <c r="K26" i="20"/>
  <c r="K28" i="20"/>
  <c r="K30" i="20"/>
  <c r="I31" i="20"/>
  <c r="K32" i="20"/>
  <c r="I33" i="20"/>
  <c r="K34" i="20"/>
  <c r="I35" i="20"/>
  <c r="K36" i="20"/>
  <c r="I37" i="20"/>
  <c r="K38" i="20"/>
  <c r="I39" i="20"/>
  <c r="K40" i="20"/>
  <c r="I41" i="20"/>
  <c r="I43" i="20"/>
  <c r="M50" i="20"/>
  <c r="I50" i="20"/>
  <c r="L44" i="20"/>
  <c r="L4" i="19"/>
  <c r="L10" i="19"/>
  <c r="I10" i="19"/>
  <c r="L18" i="19"/>
  <c r="I18" i="19"/>
  <c r="L26" i="19"/>
  <c r="I26" i="19"/>
  <c r="L12" i="19"/>
  <c r="I12" i="19"/>
  <c r="L20" i="19"/>
  <c r="I20" i="19"/>
  <c r="L21" i="19"/>
  <c r="K21" i="19"/>
  <c r="K28" i="19"/>
  <c r="I4" i="19"/>
  <c r="J4" i="19" s="1"/>
  <c r="I6" i="19"/>
  <c r="J6" i="19" s="1"/>
  <c r="L7" i="19"/>
  <c r="K7" i="19"/>
  <c r="K10" i="19"/>
  <c r="L14" i="19"/>
  <c r="I14" i="19"/>
  <c r="L15" i="19"/>
  <c r="K15" i="19"/>
  <c r="K18" i="19"/>
  <c r="I21" i="19"/>
  <c r="L22" i="19"/>
  <c r="I22" i="19"/>
  <c r="L23" i="19"/>
  <c r="K23" i="19"/>
  <c r="K26" i="19"/>
  <c r="L6" i="19"/>
  <c r="L11" i="19"/>
  <c r="K11" i="19"/>
  <c r="L19" i="19"/>
  <c r="K19" i="19"/>
  <c r="L28" i="19"/>
  <c r="I28" i="19"/>
  <c r="M4" i="19"/>
  <c r="M6" i="19"/>
  <c r="I11" i="19"/>
  <c r="L13" i="19"/>
  <c r="K13" i="19"/>
  <c r="I19" i="19"/>
  <c r="L8" i="19"/>
  <c r="I8" i="19"/>
  <c r="L9" i="19"/>
  <c r="K9" i="19"/>
  <c r="M10" i="19"/>
  <c r="M11" i="19"/>
  <c r="K12" i="19"/>
  <c r="L16" i="19"/>
  <c r="I16" i="19"/>
  <c r="L17" i="19"/>
  <c r="K17" i="19"/>
  <c r="M18" i="19"/>
  <c r="M19" i="19"/>
  <c r="K20" i="19"/>
  <c r="L24" i="19"/>
  <c r="I24" i="19"/>
  <c r="L25" i="19"/>
  <c r="K25" i="19"/>
  <c r="M26" i="19"/>
  <c r="L30" i="19"/>
  <c r="I30" i="19"/>
  <c r="M30" i="19"/>
  <c r="L27" i="19"/>
  <c r="M27" i="19"/>
  <c r="L29" i="19"/>
  <c r="M29" i="19"/>
  <c r="L31" i="19"/>
  <c r="J31" i="19"/>
  <c r="M31" i="19"/>
  <c r="L33" i="19"/>
  <c r="M33" i="19"/>
  <c r="L35" i="19"/>
  <c r="J35" i="19"/>
  <c r="M35" i="19"/>
  <c r="L37" i="19"/>
  <c r="M37" i="19"/>
  <c r="L39" i="19"/>
  <c r="M39" i="19"/>
  <c r="L41" i="19"/>
  <c r="M41" i="19"/>
  <c r="L43" i="19"/>
  <c r="M43" i="19"/>
  <c r="L32" i="19"/>
  <c r="M32" i="19"/>
  <c r="L34" i="19"/>
  <c r="M34" i="19"/>
  <c r="L36" i="19"/>
  <c r="M36" i="19"/>
  <c r="L38" i="19"/>
  <c r="M38" i="19"/>
  <c r="L40" i="19"/>
  <c r="M40" i="19"/>
  <c r="L42" i="19"/>
  <c r="M42" i="19"/>
  <c r="N51" i="19"/>
  <c r="K27" i="19"/>
  <c r="K29" i="19"/>
  <c r="K31" i="19"/>
  <c r="I32" i="19"/>
  <c r="K33" i="19"/>
  <c r="I34" i="19"/>
  <c r="K35" i="19"/>
  <c r="I36" i="19"/>
  <c r="K37" i="19"/>
  <c r="I38" i="19"/>
  <c r="K39" i="19"/>
  <c r="I40" i="19"/>
  <c r="K41" i="19"/>
  <c r="I42" i="19"/>
  <c r="M50" i="19"/>
  <c r="I50" i="19"/>
  <c r="L44" i="19"/>
  <c r="L45" i="19"/>
  <c r="L4" i="18"/>
  <c r="M4" i="18"/>
  <c r="I4" i="18"/>
  <c r="L6" i="18"/>
  <c r="M6" i="18"/>
  <c r="I6" i="18"/>
  <c r="L8" i="18"/>
  <c r="M8" i="18"/>
  <c r="I8" i="18"/>
  <c r="L10" i="18"/>
  <c r="M10" i="18"/>
  <c r="I10" i="18"/>
  <c r="L12" i="18"/>
  <c r="M12" i="18"/>
  <c r="I12" i="18"/>
  <c r="K4" i="18"/>
  <c r="L5" i="18"/>
  <c r="M5" i="18"/>
  <c r="I5" i="18"/>
  <c r="L7" i="18"/>
  <c r="M7" i="18"/>
  <c r="I7" i="18"/>
  <c r="L9" i="18"/>
  <c r="M9" i="18"/>
  <c r="I9" i="18"/>
  <c r="L11" i="18"/>
  <c r="M11" i="18"/>
  <c r="I11" i="18"/>
  <c r="K5" i="18"/>
  <c r="K7" i="18"/>
  <c r="K9" i="18"/>
  <c r="K11" i="18"/>
  <c r="M52" i="18"/>
  <c r="I52" i="18"/>
  <c r="J52" i="18" s="1"/>
  <c r="M54" i="18"/>
  <c r="I54" i="18"/>
  <c r="J54" i="18" s="1"/>
  <c r="M55" i="18"/>
  <c r="I55" i="18"/>
  <c r="J55" i="18" s="1"/>
  <c r="L14" i="18"/>
  <c r="L16" i="18"/>
  <c r="L18" i="18"/>
  <c r="L20" i="18"/>
  <c r="L22" i="18"/>
  <c r="L24" i="18"/>
  <c r="L26" i="18"/>
  <c r="L28" i="18"/>
  <c r="L30" i="18"/>
  <c r="L32" i="18"/>
  <c r="L34" i="18"/>
  <c r="L36" i="18"/>
  <c r="I37" i="18"/>
  <c r="J37" i="18" s="1"/>
  <c r="L38" i="18"/>
  <c r="I39" i="18"/>
  <c r="J39" i="18" s="1"/>
  <c r="L40" i="18"/>
  <c r="I41" i="18"/>
  <c r="J41" i="18" s="1"/>
  <c r="L42" i="18"/>
  <c r="I43" i="18"/>
  <c r="J43" i="18" s="1"/>
  <c r="L44" i="18"/>
  <c r="I45" i="18"/>
  <c r="L46" i="18"/>
  <c r="I47" i="18"/>
  <c r="J47" i="18" s="1"/>
  <c r="K13" i="18"/>
  <c r="M14" i="18"/>
  <c r="K15" i="18"/>
  <c r="M16" i="18"/>
  <c r="K17" i="18"/>
  <c r="M18" i="18"/>
  <c r="K19" i="18"/>
  <c r="M20" i="18"/>
  <c r="K21" i="18"/>
  <c r="M22" i="18"/>
  <c r="K23" i="18"/>
  <c r="M24" i="18"/>
  <c r="K25" i="18"/>
  <c r="M26" i="18"/>
  <c r="K27" i="18"/>
  <c r="M28" i="18"/>
  <c r="K29" i="18"/>
  <c r="M30" i="18"/>
  <c r="K31" i="18"/>
  <c r="M32" i="18"/>
  <c r="K33" i="18"/>
  <c r="M34" i="18"/>
  <c r="K35" i="18"/>
  <c r="M36" i="18"/>
  <c r="K37" i="18"/>
  <c r="M38" i="18"/>
  <c r="K39" i="18"/>
  <c r="M40" i="18"/>
  <c r="K41" i="18"/>
  <c r="M42" i="18"/>
  <c r="K43" i="18"/>
  <c r="M44" i="18"/>
  <c r="K45" i="18"/>
  <c r="M46" i="18"/>
  <c r="K47" i="18"/>
  <c r="K52" i="18"/>
  <c r="K54" i="18"/>
  <c r="K55" i="18"/>
  <c r="M53" i="18"/>
  <c r="I53" i="18"/>
  <c r="M56" i="18"/>
  <c r="I56" i="18"/>
  <c r="L52" i="18"/>
  <c r="L53" i="18"/>
  <c r="L54" i="18"/>
  <c r="L55" i="18"/>
  <c r="L56" i="18"/>
  <c r="K49" i="18"/>
  <c r="L50" i="18"/>
  <c r="L15" i="16"/>
  <c r="K15" i="16"/>
  <c r="L4" i="16"/>
  <c r="K4" i="16"/>
  <c r="I4" i="16"/>
  <c r="M51" i="15"/>
  <c r="L51" i="15"/>
  <c r="K51" i="15"/>
  <c r="I51" i="15"/>
  <c r="H51" i="15"/>
  <c r="G56" i="15"/>
  <c r="I56" i="15" s="1"/>
  <c r="G55" i="15"/>
  <c r="M55" i="15" s="1"/>
  <c r="G54" i="15"/>
  <c r="M54" i="15" s="1"/>
  <c r="G53" i="15"/>
  <c r="H53" i="15" s="1"/>
  <c r="G52" i="15"/>
  <c r="K52" i="15" s="1"/>
  <c r="G50" i="15"/>
  <c r="L50" i="15" s="1"/>
  <c r="G49" i="15"/>
  <c r="L49" i="15" s="1"/>
  <c r="G48" i="15"/>
  <c r="I48" i="15" s="1"/>
  <c r="G47" i="15"/>
  <c r="M47" i="15" s="1"/>
  <c r="G46" i="15"/>
  <c r="M46" i="15" s="1"/>
  <c r="G45" i="15"/>
  <c r="M45" i="15" s="1"/>
  <c r="G44" i="15"/>
  <c r="K44" i="15" s="1"/>
  <c r="G43" i="15"/>
  <c r="L43" i="15" s="1"/>
  <c r="G42" i="15"/>
  <c r="L42" i="15" s="1"/>
  <c r="G41" i="15"/>
  <c r="L41" i="15" s="1"/>
  <c r="G40" i="15"/>
  <c r="I40" i="15" s="1"/>
  <c r="G39" i="15"/>
  <c r="M39" i="15" s="1"/>
  <c r="G38" i="15"/>
  <c r="M38" i="15" s="1"/>
  <c r="G37" i="15"/>
  <c r="M37" i="15" s="1"/>
  <c r="G36" i="15"/>
  <c r="K36" i="15" s="1"/>
  <c r="G35" i="15"/>
  <c r="L35" i="15" s="1"/>
  <c r="G34" i="15"/>
  <c r="L34" i="15" s="1"/>
  <c r="G33" i="15"/>
  <c r="L33" i="15" s="1"/>
  <c r="G32" i="15"/>
  <c r="I32" i="15" s="1"/>
  <c r="G31" i="15"/>
  <c r="M31" i="15" s="1"/>
  <c r="G30" i="15"/>
  <c r="M30" i="15" s="1"/>
  <c r="G29" i="15"/>
  <c r="M29" i="15" s="1"/>
  <c r="G28" i="15"/>
  <c r="K28" i="15" s="1"/>
  <c r="G27" i="15"/>
  <c r="L27" i="15" s="1"/>
  <c r="G26" i="15"/>
  <c r="L26" i="15" s="1"/>
  <c r="G25" i="15"/>
  <c r="L25" i="15" s="1"/>
  <c r="G24" i="15"/>
  <c r="I24" i="15" s="1"/>
  <c r="G23" i="15"/>
  <c r="M23" i="15" s="1"/>
  <c r="G22" i="15"/>
  <c r="M22" i="15" s="1"/>
  <c r="G21" i="15"/>
  <c r="M21" i="15" s="1"/>
  <c r="G20" i="15"/>
  <c r="K20" i="15" s="1"/>
  <c r="G19" i="15"/>
  <c r="L19" i="15" s="1"/>
  <c r="G18" i="15"/>
  <c r="L18" i="15" s="1"/>
  <c r="G17" i="15"/>
  <c r="L17" i="15" s="1"/>
  <c r="G16" i="15"/>
  <c r="I16" i="15" s="1"/>
  <c r="G15" i="15"/>
  <c r="M15" i="15" s="1"/>
  <c r="G14" i="15"/>
  <c r="I14" i="15" s="1"/>
  <c r="G13" i="15"/>
  <c r="M13" i="15" s="1"/>
  <c r="G12" i="15"/>
  <c r="K12" i="15" s="1"/>
  <c r="G11" i="15"/>
  <c r="L11" i="15" s="1"/>
  <c r="G10" i="15"/>
  <c r="L10" i="15" s="1"/>
  <c r="G9" i="15"/>
  <c r="L9" i="15" s="1"/>
  <c r="G8" i="15"/>
  <c r="I8" i="15" s="1"/>
  <c r="G7" i="15"/>
  <c r="M7" i="15" s="1"/>
  <c r="G6" i="15"/>
  <c r="M6" i="15" s="1"/>
  <c r="G5" i="15"/>
  <c r="M5" i="15" s="1"/>
  <c r="G4" i="15"/>
  <c r="I4" i="15" s="1"/>
  <c r="G7" i="14"/>
  <c r="H7" i="14" s="1"/>
  <c r="G57" i="14"/>
  <c r="H57" i="14" s="1"/>
  <c r="G55" i="14"/>
  <c r="H55" i="14" s="1"/>
  <c r="G54" i="14"/>
  <c r="H54" i="14" s="1"/>
  <c r="G49" i="14"/>
  <c r="H49" i="14" s="1"/>
  <c r="G47" i="14"/>
  <c r="H47" i="14" s="1"/>
  <c r="G46" i="14"/>
  <c r="H46" i="14" s="1"/>
  <c r="G45" i="14"/>
  <c r="H45" i="14" s="1"/>
  <c r="G44" i="14"/>
  <c r="H44" i="14" s="1"/>
  <c r="G43" i="14"/>
  <c r="H43" i="14" s="1"/>
  <c r="G42" i="14"/>
  <c r="H42" i="14" s="1"/>
  <c r="G41" i="14"/>
  <c r="H41" i="14" s="1"/>
  <c r="G40" i="14"/>
  <c r="H40" i="14" s="1"/>
  <c r="G39" i="14"/>
  <c r="H39" i="14" s="1"/>
  <c r="G53" i="14"/>
  <c r="H53" i="14" s="1"/>
  <c r="G37" i="14"/>
  <c r="H37" i="14" s="1"/>
  <c r="G36" i="14"/>
  <c r="H36" i="14" s="1"/>
  <c r="G35" i="14"/>
  <c r="H35" i="14" s="1"/>
  <c r="G34" i="14"/>
  <c r="H34" i="14" s="1"/>
  <c r="G33" i="14"/>
  <c r="H33" i="14" s="1"/>
  <c r="G32" i="14"/>
  <c r="H32" i="14" s="1"/>
  <c r="G31" i="14"/>
  <c r="H31" i="14" s="1"/>
  <c r="G30" i="14"/>
  <c r="H30" i="14" s="1"/>
  <c r="G29" i="14"/>
  <c r="H29" i="14" s="1"/>
  <c r="G28" i="14"/>
  <c r="H28" i="14" s="1"/>
  <c r="G27" i="14"/>
  <c r="H27" i="14" s="1"/>
  <c r="G5" i="14"/>
  <c r="H5" i="14" s="1"/>
  <c r="G52" i="14"/>
  <c r="H52" i="14" s="1"/>
  <c r="G26" i="14"/>
  <c r="H26" i="14" s="1"/>
  <c r="G25" i="14"/>
  <c r="H25" i="14" s="1"/>
  <c r="G24" i="14"/>
  <c r="H24" i="14" s="1"/>
  <c r="G23" i="14"/>
  <c r="H23" i="14" s="1"/>
  <c r="G22" i="14"/>
  <c r="H22" i="14" s="1"/>
  <c r="G21" i="14"/>
  <c r="H21" i="14" s="1"/>
  <c r="G8" i="14"/>
  <c r="G20" i="14"/>
  <c r="H20" i="14" s="1"/>
  <c r="G48" i="14"/>
  <c r="H48" i="14" s="1"/>
  <c r="G19" i="14"/>
  <c r="H19" i="14" s="1"/>
  <c r="G18" i="14"/>
  <c r="H18" i="14" s="1"/>
  <c r="G38" i="14"/>
  <c r="H38" i="14" s="1"/>
  <c r="G51" i="14"/>
  <c r="H51" i="14" s="1"/>
  <c r="G17" i="14"/>
  <c r="H17" i="14" s="1"/>
  <c r="G14" i="14"/>
  <c r="H14" i="14" s="1"/>
  <c r="G4" i="14"/>
  <c r="H4" i="14" s="1"/>
  <c r="G13" i="14"/>
  <c r="H13" i="14" s="1"/>
  <c r="G16" i="14"/>
  <c r="H16" i="14" s="1"/>
  <c r="G12" i="14"/>
  <c r="H12" i="14" s="1"/>
  <c r="G11" i="14"/>
  <c r="H11" i="14" s="1"/>
  <c r="G10" i="14"/>
  <c r="H10" i="14" s="1"/>
  <c r="G50" i="14"/>
  <c r="H50" i="14" s="1"/>
  <c r="G9" i="14"/>
  <c r="H9" i="14" s="1"/>
  <c r="G15" i="14"/>
  <c r="H15" i="14" s="1"/>
  <c r="J7" i="16" l="1"/>
  <c r="N7" i="16" s="1"/>
  <c r="J46" i="23"/>
  <c r="J55" i="23"/>
  <c r="J14" i="22"/>
  <c r="J5" i="23"/>
  <c r="N5" i="23" s="1"/>
  <c r="J44" i="23"/>
  <c r="N44" i="23" s="1"/>
  <c r="H34" i="15"/>
  <c r="N50" i="24"/>
  <c r="J5" i="16"/>
  <c r="N5" i="16" s="1"/>
  <c r="J56" i="22"/>
  <c r="N56" i="22" s="1"/>
  <c r="J10" i="22"/>
  <c r="N10" i="22" s="1"/>
  <c r="J4" i="16"/>
  <c r="N4" i="16" s="1"/>
  <c r="J45" i="22"/>
  <c r="N45" i="22" s="1"/>
  <c r="J22" i="22"/>
  <c r="N22" i="22" s="1"/>
  <c r="J15" i="16"/>
  <c r="N15" i="16" s="1"/>
  <c r="J6" i="24"/>
  <c r="N6" i="24" s="1"/>
  <c r="J22" i="18"/>
  <c r="N22" i="18" s="1"/>
  <c r="J20" i="18"/>
  <c r="N20" i="18" s="1"/>
  <c r="J24" i="18"/>
  <c r="N24" i="18" s="1"/>
  <c r="J28" i="18"/>
  <c r="N28" i="18" s="1"/>
  <c r="J16" i="18"/>
  <c r="N16" i="18" s="1"/>
  <c r="J46" i="18"/>
  <c r="N46" i="18" s="1"/>
  <c r="J20" i="21"/>
  <c r="N20" i="21" s="1"/>
  <c r="J44" i="24"/>
  <c r="N44" i="24" s="1"/>
  <c r="L31" i="15"/>
  <c r="N49" i="24"/>
  <c r="M56" i="15"/>
  <c r="J42" i="18"/>
  <c r="N42" i="18" s="1"/>
  <c r="J36" i="25"/>
  <c r="N36" i="25" s="1"/>
  <c r="N43" i="22"/>
  <c r="J5" i="24"/>
  <c r="N5" i="24" s="1"/>
  <c r="J25" i="18"/>
  <c r="N25" i="18" s="1"/>
  <c r="J14" i="20"/>
  <c r="N14" i="20" s="1"/>
  <c r="J25" i="25"/>
  <c r="N25" i="25" s="1"/>
  <c r="L56" i="15"/>
  <c r="M35" i="15"/>
  <c r="N49" i="25"/>
  <c r="J14" i="25"/>
  <c r="N14" i="25" s="1"/>
  <c r="J18" i="25"/>
  <c r="N18" i="25" s="1"/>
  <c r="L53" i="15"/>
  <c r="M27" i="15"/>
  <c r="J41" i="25"/>
  <c r="N41" i="25" s="1"/>
  <c r="H56" i="15"/>
  <c r="J56" i="15" s="1"/>
  <c r="N50" i="23"/>
  <c r="J56" i="20"/>
  <c r="N56" i="20" s="1"/>
  <c r="J48" i="22"/>
  <c r="N48" i="22" s="1"/>
  <c r="J53" i="21"/>
  <c r="J55" i="24"/>
  <c r="N55" i="24" s="1"/>
  <c r="N50" i="22"/>
  <c r="L47" i="15"/>
  <c r="J45" i="25"/>
  <c r="N45" i="25" s="1"/>
  <c r="N52" i="24"/>
  <c r="L39" i="15"/>
  <c r="J30" i="25"/>
  <c r="J36" i="18"/>
  <c r="N36" i="18" s="1"/>
  <c r="J44" i="22"/>
  <c r="N44" i="22" s="1"/>
  <c r="J7" i="22"/>
  <c r="N7" i="22" s="1"/>
  <c r="J45" i="18"/>
  <c r="N45" i="18" s="1"/>
  <c r="N49" i="23"/>
  <c r="M43" i="15"/>
  <c r="J26" i="25"/>
  <c r="N26" i="25" s="1"/>
  <c r="J34" i="24"/>
  <c r="N34" i="24" s="1"/>
  <c r="N17" i="25"/>
  <c r="J48" i="23"/>
  <c r="N48" i="23" s="1"/>
  <c r="J20" i="23"/>
  <c r="N20" i="23" s="1"/>
  <c r="M53" i="15"/>
  <c r="K53" i="15"/>
  <c r="I54" i="15"/>
  <c r="N33" i="25"/>
  <c r="N50" i="21"/>
  <c r="N49" i="20"/>
  <c r="N50" i="18"/>
  <c r="J56" i="25"/>
  <c r="N56" i="25" s="1"/>
  <c r="J12" i="25"/>
  <c r="N12" i="25" s="1"/>
  <c r="J42" i="25"/>
  <c r="N42" i="25" s="1"/>
  <c r="J22" i="24"/>
  <c r="N22" i="24" s="1"/>
  <c r="J16" i="21"/>
  <c r="N16" i="21" s="1"/>
  <c r="J20" i="25"/>
  <c r="N20" i="25" s="1"/>
  <c r="J4" i="22"/>
  <c r="N4" i="22" s="1"/>
  <c r="J20" i="24"/>
  <c r="N20" i="24" s="1"/>
  <c r="J32" i="25"/>
  <c r="N32" i="25" s="1"/>
  <c r="J4" i="21"/>
  <c r="N4" i="21" s="1"/>
  <c r="H42" i="15"/>
  <c r="L7" i="15"/>
  <c r="M4" i="15"/>
  <c r="N47" i="19"/>
  <c r="J16" i="25"/>
  <c r="N16" i="25" s="1"/>
  <c r="H26" i="15"/>
  <c r="K50" i="15"/>
  <c r="H18" i="15"/>
  <c r="K42" i="15"/>
  <c r="J54" i="24"/>
  <c r="N54" i="24" s="1"/>
  <c r="J40" i="24"/>
  <c r="N40" i="24" s="1"/>
  <c r="H10" i="15"/>
  <c r="K34" i="15"/>
  <c r="J25" i="19"/>
  <c r="N25" i="19" s="1"/>
  <c r="K26" i="15"/>
  <c r="J40" i="25"/>
  <c r="N40" i="25" s="1"/>
  <c r="J39" i="19"/>
  <c r="N39" i="19" s="1"/>
  <c r="H50" i="15"/>
  <c r="K18" i="15"/>
  <c r="L23" i="15"/>
  <c r="M19" i="15"/>
  <c r="J43" i="24"/>
  <c r="N43" i="24" s="1"/>
  <c r="N48" i="18"/>
  <c r="J55" i="20"/>
  <c r="N55" i="20" s="1"/>
  <c r="H47" i="15"/>
  <c r="K56" i="15"/>
  <c r="K10" i="15"/>
  <c r="L15" i="15"/>
  <c r="M11" i="15"/>
  <c r="N46" i="25"/>
  <c r="N52" i="21"/>
  <c r="J5" i="22"/>
  <c r="N5" i="22" s="1"/>
  <c r="J24" i="22"/>
  <c r="N24" i="22" s="1"/>
  <c r="J38" i="20"/>
  <c r="N38" i="20" s="1"/>
  <c r="J28" i="25"/>
  <c r="N28" i="25" s="1"/>
  <c r="J9" i="25"/>
  <c r="N9" i="25" s="1"/>
  <c r="J12" i="24"/>
  <c r="N12" i="24" s="1"/>
  <c r="J42" i="23"/>
  <c r="N42" i="23" s="1"/>
  <c r="J10" i="23"/>
  <c r="N10" i="23" s="1"/>
  <c r="J52" i="23"/>
  <c r="N52" i="23" s="1"/>
  <c r="J45" i="23"/>
  <c r="N45" i="23" s="1"/>
  <c r="J52" i="22"/>
  <c r="N52" i="22" s="1"/>
  <c r="N49" i="22"/>
  <c r="J45" i="21"/>
  <c r="N45" i="21" s="1"/>
  <c r="J5" i="21"/>
  <c r="N5" i="21" s="1"/>
  <c r="J46" i="20"/>
  <c r="N46" i="20" s="1"/>
  <c r="N47" i="20"/>
  <c r="N50" i="20"/>
  <c r="J18" i="20"/>
  <c r="N18" i="20" s="1"/>
  <c r="J6" i="20"/>
  <c r="N6" i="20" s="1"/>
  <c r="J9" i="19"/>
  <c r="N9" i="19" s="1"/>
  <c r="J54" i="19"/>
  <c r="N54" i="19" s="1"/>
  <c r="N48" i="19"/>
  <c r="N56" i="19"/>
  <c r="J46" i="19"/>
  <c r="N46" i="19" s="1"/>
  <c r="J44" i="18"/>
  <c r="N44" i="18" s="1"/>
  <c r="J29" i="18"/>
  <c r="N29" i="18" s="1"/>
  <c r="J32" i="18"/>
  <c r="N32" i="18" s="1"/>
  <c r="J27" i="18"/>
  <c r="N27" i="18" s="1"/>
  <c r="M25" i="14"/>
  <c r="I25" i="14"/>
  <c r="K25" i="14"/>
  <c r="I38" i="15"/>
  <c r="L10" i="14"/>
  <c r="M10" i="14"/>
  <c r="I10" i="14"/>
  <c r="K10" i="14"/>
  <c r="M12" i="14"/>
  <c r="L12" i="14"/>
  <c r="I12" i="14"/>
  <c r="K12" i="14"/>
  <c r="M18" i="14"/>
  <c r="L18" i="14"/>
  <c r="I18" i="14"/>
  <c r="K18" i="14"/>
  <c r="L24" i="14"/>
  <c r="M24" i="14"/>
  <c r="I24" i="14"/>
  <c r="K24" i="14"/>
  <c r="M30" i="14"/>
  <c r="L30" i="14"/>
  <c r="I30" i="14"/>
  <c r="K30" i="14"/>
  <c r="M53" i="14"/>
  <c r="L53" i="14"/>
  <c r="I53" i="14"/>
  <c r="K53" i="14"/>
  <c r="L46" i="14"/>
  <c r="M46" i="14"/>
  <c r="I46" i="14"/>
  <c r="J46" i="14" s="1"/>
  <c r="K46" i="14"/>
  <c r="H43" i="15"/>
  <c r="H35" i="15"/>
  <c r="H27" i="15"/>
  <c r="H19" i="15"/>
  <c r="H11" i="15"/>
  <c r="I55" i="15"/>
  <c r="I47" i="15"/>
  <c r="I39" i="15"/>
  <c r="I31" i="15"/>
  <c r="I23" i="15"/>
  <c r="I15" i="15"/>
  <c r="I7" i="15"/>
  <c r="K43" i="15"/>
  <c r="K35" i="15"/>
  <c r="K27" i="15"/>
  <c r="K19" i="15"/>
  <c r="K11" i="15"/>
  <c r="L48" i="15"/>
  <c r="L40" i="15"/>
  <c r="L32" i="15"/>
  <c r="L24" i="15"/>
  <c r="L16" i="15"/>
  <c r="L8" i="15"/>
  <c r="M52" i="15"/>
  <c r="M44" i="15"/>
  <c r="M36" i="15"/>
  <c r="M28" i="15"/>
  <c r="M20" i="15"/>
  <c r="M12" i="15"/>
  <c r="N14" i="22"/>
  <c r="J56" i="21"/>
  <c r="N56" i="21" s="1"/>
  <c r="N47" i="21"/>
  <c r="M16" i="14"/>
  <c r="I16" i="14"/>
  <c r="K16" i="14"/>
  <c r="M15" i="14"/>
  <c r="L13" i="14"/>
  <c r="M13" i="14"/>
  <c r="K13" i="14"/>
  <c r="I13" i="14"/>
  <c r="M48" i="14"/>
  <c r="K48" i="14"/>
  <c r="I48" i="14"/>
  <c r="M26" i="14"/>
  <c r="L26" i="14"/>
  <c r="K26" i="14"/>
  <c r="I26" i="14"/>
  <c r="L32" i="14"/>
  <c r="M32" i="14"/>
  <c r="K32" i="14"/>
  <c r="I32" i="14"/>
  <c r="L40" i="14"/>
  <c r="M40" i="14"/>
  <c r="K40" i="14"/>
  <c r="I40" i="14"/>
  <c r="M49" i="14"/>
  <c r="K49" i="14"/>
  <c r="I49" i="14"/>
  <c r="H49" i="15"/>
  <c r="H41" i="15"/>
  <c r="H33" i="15"/>
  <c r="H25" i="15"/>
  <c r="H17" i="15"/>
  <c r="H9" i="15"/>
  <c r="I53" i="15"/>
  <c r="J53" i="15" s="1"/>
  <c r="I45" i="15"/>
  <c r="I37" i="15"/>
  <c r="I29" i="15"/>
  <c r="I21" i="15"/>
  <c r="I13" i="15"/>
  <c r="I5" i="15"/>
  <c r="K49" i="15"/>
  <c r="K41" i="15"/>
  <c r="K33" i="15"/>
  <c r="K25" i="15"/>
  <c r="K17" i="15"/>
  <c r="K9" i="15"/>
  <c r="L54" i="15"/>
  <c r="L46" i="15"/>
  <c r="L38" i="15"/>
  <c r="L30" i="15"/>
  <c r="L22" i="15"/>
  <c r="L14" i="15"/>
  <c r="L6" i="15"/>
  <c r="M50" i="15"/>
  <c r="M42" i="15"/>
  <c r="M34" i="15"/>
  <c r="M26" i="15"/>
  <c r="M18" i="15"/>
  <c r="M10" i="15"/>
  <c r="N28" i="22"/>
  <c r="J17" i="23"/>
  <c r="N17" i="23" s="1"/>
  <c r="J9" i="23"/>
  <c r="N9" i="23" s="1"/>
  <c r="J54" i="20"/>
  <c r="N54" i="20" s="1"/>
  <c r="J33" i="18"/>
  <c r="N33" i="18" s="1"/>
  <c r="M31" i="14"/>
  <c r="I31" i="14"/>
  <c r="K31" i="14"/>
  <c r="I22" i="15"/>
  <c r="L55" i="15"/>
  <c r="I15" i="14"/>
  <c r="L4" i="14"/>
  <c r="M4" i="14"/>
  <c r="K4" i="14"/>
  <c r="I4" i="14"/>
  <c r="M20" i="14"/>
  <c r="K20" i="14"/>
  <c r="I20" i="14"/>
  <c r="M52" i="14"/>
  <c r="K52" i="14"/>
  <c r="I52" i="14"/>
  <c r="L33" i="14"/>
  <c r="M33" i="14"/>
  <c r="K33" i="14"/>
  <c r="I33" i="14"/>
  <c r="L41" i="14"/>
  <c r="M41" i="14"/>
  <c r="K41" i="14"/>
  <c r="I41" i="14"/>
  <c r="M54" i="14"/>
  <c r="K54" i="14"/>
  <c r="I54" i="14"/>
  <c r="J54" i="14" s="1"/>
  <c r="H48" i="15"/>
  <c r="J48" i="15" s="1"/>
  <c r="H40" i="15"/>
  <c r="J40" i="15" s="1"/>
  <c r="H32" i="15"/>
  <c r="J32" i="15" s="1"/>
  <c r="H24" i="15"/>
  <c r="J24" i="15" s="1"/>
  <c r="H16" i="15"/>
  <c r="J16" i="15" s="1"/>
  <c r="H8" i="15"/>
  <c r="J8" i="15" s="1"/>
  <c r="I52" i="15"/>
  <c r="I44" i="15"/>
  <c r="I36" i="15"/>
  <c r="I28" i="15"/>
  <c r="I20" i="15"/>
  <c r="I12" i="15"/>
  <c r="K48" i="15"/>
  <c r="K40" i="15"/>
  <c r="K32" i="15"/>
  <c r="K24" i="15"/>
  <c r="K16" i="15"/>
  <c r="K8" i="15"/>
  <c r="L45" i="15"/>
  <c r="L37" i="15"/>
  <c r="L29" i="15"/>
  <c r="L21" i="15"/>
  <c r="L13" i="15"/>
  <c r="L5" i="15"/>
  <c r="M49" i="15"/>
  <c r="M41" i="15"/>
  <c r="M33" i="15"/>
  <c r="M25" i="15"/>
  <c r="M17" i="15"/>
  <c r="M9" i="15"/>
  <c r="J17" i="18"/>
  <c r="N17" i="18" s="1"/>
  <c r="J13" i="18"/>
  <c r="N13" i="18" s="1"/>
  <c r="L39" i="14"/>
  <c r="M39" i="14"/>
  <c r="I39" i="14"/>
  <c r="K39" i="14"/>
  <c r="I46" i="15"/>
  <c r="M9" i="14"/>
  <c r="L9" i="14"/>
  <c r="K9" i="14"/>
  <c r="I9" i="14"/>
  <c r="M14" i="14"/>
  <c r="K14" i="14"/>
  <c r="I14" i="14"/>
  <c r="M8" i="14"/>
  <c r="L8" i="14"/>
  <c r="K8" i="14"/>
  <c r="I8" i="14"/>
  <c r="L5" i="14"/>
  <c r="M5" i="14"/>
  <c r="K5" i="14"/>
  <c r="I5" i="14"/>
  <c r="M34" i="14"/>
  <c r="L34" i="14"/>
  <c r="K34" i="14"/>
  <c r="I34" i="14"/>
  <c r="M42" i="14"/>
  <c r="K42" i="14"/>
  <c r="I42" i="14"/>
  <c r="M55" i="14"/>
  <c r="L55" i="14"/>
  <c r="K55" i="14"/>
  <c r="I55" i="14"/>
  <c r="H55" i="15"/>
  <c r="H39" i="15"/>
  <c r="H31" i="15"/>
  <c r="H23" i="15"/>
  <c r="H15" i="15"/>
  <c r="H7" i="15"/>
  <c r="J51" i="15"/>
  <c r="N51" i="15" s="1"/>
  <c r="I43" i="15"/>
  <c r="I35" i="15"/>
  <c r="J35" i="15" s="1"/>
  <c r="I27" i="15"/>
  <c r="I19" i="15"/>
  <c r="I11" i="15"/>
  <c r="K55" i="15"/>
  <c r="K47" i="15"/>
  <c r="K39" i="15"/>
  <c r="K31" i="15"/>
  <c r="K23" i="15"/>
  <c r="K15" i="15"/>
  <c r="K7" i="15"/>
  <c r="L52" i="15"/>
  <c r="L44" i="15"/>
  <c r="L36" i="15"/>
  <c r="L28" i="15"/>
  <c r="L20" i="15"/>
  <c r="L12" i="15"/>
  <c r="M48" i="15"/>
  <c r="M40" i="15"/>
  <c r="M32" i="15"/>
  <c r="M24" i="15"/>
  <c r="M16" i="15"/>
  <c r="M8" i="15"/>
  <c r="N49" i="19"/>
  <c r="N49" i="21"/>
  <c r="J21" i="18"/>
  <c r="N21" i="18" s="1"/>
  <c r="L47" i="14"/>
  <c r="M47" i="14"/>
  <c r="I47" i="14"/>
  <c r="J47" i="14" s="1"/>
  <c r="K47" i="14"/>
  <c r="I30" i="15"/>
  <c r="I6" i="15"/>
  <c r="M50" i="14"/>
  <c r="L50" i="14"/>
  <c r="K50" i="14"/>
  <c r="I50" i="14"/>
  <c r="M17" i="14"/>
  <c r="K17" i="14"/>
  <c r="I17" i="14"/>
  <c r="M21" i="14"/>
  <c r="L21" i="14"/>
  <c r="K21" i="14"/>
  <c r="I21" i="14"/>
  <c r="M27" i="14"/>
  <c r="L27" i="14"/>
  <c r="K27" i="14"/>
  <c r="I27" i="14"/>
  <c r="M35" i="14"/>
  <c r="L35" i="14"/>
  <c r="K35" i="14"/>
  <c r="I35" i="14"/>
  <c r="M43" i="14"/>
  <c r="L43" i="14"/>
  <c r="K43" i="14"/>
  <c r="I43" i="14"/>
  <c r="L57" i="14"/>
  <c r="M57" i="14"/>
  <c r="I57" i="14"/>
  <c r="K57" i="14"/>
  <c r="H54" i="15"/>
  <c r="H46" i="15"/>
  <c r="H38" i="15"/>
  <c r="H30" i="15"/>
  <c r="H22" i="15"/>
  <c r="H14" i="15"/>
  <c r="J14" i="15" s="1"/>
  <c r="H6" i="15"/>
  <c r="I50" i="15"/>
  <c r="I42" i="15"/>
  <c r="I34" i="15"/>
  <c r="I26" i="15"/>
  <c r="I18" i="15"/>
  <c r="I10" i="15"/>
  <c r="K54" i="15"/>
  <c r="K46" i="15"/>
  <c r="K38" i="15"/>
  <c r="K30" i="15"/>
  <c r="K22" i="15"/>
  <c r="K14" i="15"/>
  <c r="K6" i="15"/>
  <c r="J56" i="23"/>
  <c r="N56" i="23" s="1"/>
  <c r="L51" i="14"/>
  <c r="M51" i="14"/>
  <c r="I51" i="14"/>
  <c r="K51" i="14"/>
  <c r="M28" i="14"/>
  <c r="K28" i="14"/>
  <c r="I28" i="14"/>
  <c r="M44" i="14"/>
  <c r="L44" i="14"/>
  <c r="I44" i="14"/>
  <c r="K44" i="14"/>
  <c r="M7" i="14"/>
  <c r="L7" i="14"/>
  <c r="K7" i="14"/>
  <c r="I7" i="14"/>
  <c r="H45" i="15"/>
  <c r="H37" i="15"/>
  <c r="H29" i="15"/>
  <c r="H21" i="15"/>
  <c r="H13" i="15"/>
  <c r="H5" i="15"/>
  <c r="I49" i="15"/>
  <c r="I41" i="15"/>
  <c r="I33" i="15"/>
  <c r="I25" i="15"/>
  <c r="I17" i="15"/>
  <c r="I9" i="15"/>
  <c r="K45" i="15"/>
  <c r="K37" i="15"/>
  <c r="K29" i="15"/>
  <c r="K21" i="15"/>
  <c r="K13" i="15"/>
  <c r="K5" i="15"/>
  <c r="M14" i="15"/>
  <c r="N48" i="24"/>
  <c r="N13" i="25"/>
  <c r="M19" i="14"/>
  <c r="I19" i="14"/>
  <c r="K19" i="14"/>
  <c r="M22" i="14"/>
  <c r="I22" i="14"/>
  <c r="K22" i="14"/>
  <c r="L36" i="14"/>
  <c r="M36" i="14"/>
  <c r="I36" i="14"/>
  <c r="K36" i="14"/>
  <c r="M11" i="14"/>
  <c r="I11" i="14"/>
  <c r="K11" i="14"/>
  <c r="M38" i="14"/>
  <c r="L38" i="14"/>
  <c r="I38" i="14"/>
  <c r="K38" i="14"/>
  <c r="M23" i="14"/>
  <c r="L23" i="14"/>
  <c r="I23" i="14"/>
  <c r="K23" i="14"/>
  <c r="M29" i="14"/>
  <c r="L29" i="14"/>
  <c r="I29" i="14"/>
  <c r="K29" i="14"/>
  <c r="M37" i="14"/>
  <c r="L37" i="14"/>
  <c r="I37" i="14"/>
  <c r="K37" i="14"/>
  <c r="M45" i="14"/>
  <c r="L45" i="14"/>
  <c r="I45" i="14"/>
  <c r="K45" i="14"/>
  <c r="H52" i="15"/>
  <c r="H44" i="15"/>
  <c r="H36" i="15"/>
  <c r="H28" i="15"/>
  <c r="H20" i="15"/>
  <c r="H12" i="15"/>
  <c r="L4" i="15"/>
  <c r="L18" i="11"/>
  <c r="N50" i="25"/>
  <c r="J48" i="20"/>
  <c r="N48" i="20" s="1"/>
  <c r="N29" i="25"/>
  <c r="N48" i="21"/>
  <c r="N45" i="20"/>
  <c r="N39" i="18"/>
  <c r="N35" i="19"/>
  <c r="J7" i="19"/>
  <c r="N7" i="19" s="1"/>
  <c r="J39" i="24"/>
  <c r="N39" i="24" s="1"/>
  <c r="N47" i="18"/>
  <c r="N43" i="18"/>
  <c r="J44" i="21"/>
  <c r="N44" i="21" s="1"/>
  <c r="J39" i="21"/>
  <c r="N39" i="21" s="1"/>
  <c r="J31" i="21"/>
  <c r="N31" i="21" s="1"/>
  <c r="J18" i="21"/>
  <c r="N18" i="21" s="1"/>
  <c r="J37" i="23"/>
  <c r="N37" i="23" s="1"/>
  <c r="J11" i="23"/>
  <c r="N11" i="23" s="1"/>
  <c r="J31" i="23"/>
  <c r="N31" i="23" s="1"/>
  <c r="J32" i="23"/>
  <c r="N32" i="23" s="1"/>
  <c r="N38" i="25"/>
  <c r="N30" i="25"/>
  <c r="N22" i="25"/>
  <c r="N52" i="25"/>
  <c r="N54" i="21"/>
  <c r="N46" i="23"/>
  <c r="N37" i="25"/>
  <c r="N21" i="25"/>
  <c r="J23" i="25"/>
  <c r="N23" i="25" s="1"/>
  <c r="N36" i="22"/>
  <c r="J53" i="23"/>
  <c r="N53" i="23" s="1"/>
  <c r="J37" i="20"/>
  <c r="N37" i="20" s="1"/>
  <c r="N52" i="20"/>
  <c r="J41" i="23"/>
  <c r="N41" i="23" s="1"/>
  <c r="J52" i="19"/>
  <c r="N52" i="19" s="1"/>
  <c r="N54" i="22"/>
  <c r="J4" i="24"/>
  <c r="N4" i="24" s="1"/>
  <c r="J45" i="24"/>
  <c r="N45" i="24" s="1"/>
  <c r="J47" i="25"/>
  <c r="N47" i="25" s="1"/>
  <c r="J39" i="25"/>
  <c r="N39" i="25" s="1"/>
  <c r="J31" i="25"/>
  <c r="N31" i="25" s="1"/>
  <c r="J15" i="25"/>
  <c r="N15" i="25" s="1"/>
  <c r="J48" i="25"/>
  <c r="N48" i="25" s="1"/>
  <c r="J44" i="25"/>
  <c r="N44" i="25" s="1"/>
  <c r="J43" i="25"/>
  <c r="N43" i="25" s="1"/>
  <c r="J35" i="25"/>
  <c r="N35" i="25" s="1"/>
  <c r="J27" i="25"/>
  <c r="N27" i="25" s="1"/>
  <c r="J19" i="25"/>
  <c r="N19" i="25" s="1"/>
  <c r="N35" i="24"/>
  <c r="N42" i="24"/>
  <c r="J19" i="24"/>
  <c r="N19" i="24" s="1"/>
  <c r="J25" i="24"/>
  <c r="N25" i="24" s="1"/>
  <c r="J24" i="24"/>
  <c r="N24" i="24" s="1"/>
  <c r="N56" i="24"/>
  <c r="N46" i="24"/>
  <c r="J47" i="24"/>
  <c r="N47" i="24" s="1"/>
  <c r="J7" i="24"/>
  <c r="N7" i="24" s="1"/>
  <c r="J36" i="24"/>
  <c r="N36" i="24" s="1"/>
  <c r="J38" i="24"/>
  <c r="N38" i="24" s="1"/>
  <c r="J14" i="24"/>
  <c r="N14" i="24" s="1"/>
  <c r="J53" i="24"/>
  <c r="N53" i="24" s="1"/>
  <c r="J34" i="23"/>
  <c r="N34" i="23" s="1"/>
  <c r="J12" i="23"/>
  <c r="N12" i="23" s="1"/>
  <c r="J54" i="23"/>
  <c r="N54" i="23" s="1"/>
  <c r="N55" i="23"/>
  <c r="J26" i="23"/>
  <c r="N26" i="23" s="1"/>
  <c r="J28" i="23"/>
  <c r="N28" i="23" s="1"/>
  <c r="J30" i="23"/>
  <c r="N30" i="23" s="1"/>
  <c r="J47" i="23"/>
  <c r="N47" i="23" s="1"/>
  <c r="J8" i="22"/>
  <c r="N8" i="22" s="1"/>
  <c r="J47" i="22"/>
  <c r="N47" i="22" s="1"/>
  <c r="J55" i="22"/>
  <c r="N55" i="22" s="1"/>
  <c r="J37" i="22"/>
  <c r="N37" i="22" s="1"/>
  <c r="J6" i="22"/>
  <c r="N6" i="22" s="1"/>
  <c r="J46" i="22"/>
  <c r="N46" i="22" s="1"/>
  <c r="N53" i="22"/>
  <c r="J55" i="21"/>
  <c r="N55" i="21" s="1"/>
  <c r="J14" i="21"/>
  <c r="N14" i="21" s="1"/>
  <c r="J46" i="21"/>
  <c r="N46" i="21" s="1"/>
  <c r="J37" i="21"/>
  <c r="N37" i="21" s="1"/>
  <c r="J6" i="21"/>
  <c r="N6" i="21" s="1"/>
  <c r="J19" i="21"/>
  <c r="N19" i="21" s="1"/>
  <c r="J11" i="21"/>
  <c r="N11" i="21" s="1"/>
  <c r="J17" i="21"/>
  <c r="N17" i="21" s="1"/>
  <c r="N53" i="21"/>
  <c r="J44" i="20"/>
  <c r="N44" i="20" s="1"/>
  <c r="J9" i="20"/>
  <c r="N9" i="20" s="1"/>
  <c r="J7" i="20"/>
  <c r="N7" i="20" s="1"/>
  <c r="N30" i="20"/>
  <c r="N4" i="20"/>
  <c r="N53" i="20"/>
  <c r="J24" i="20"/>
  <c r="N24" i="20" s="1"/>
  <c r="J16" i="20"/>
  <c r="N16" i="20" s="1"/>
  <c r="N5" i="20"/>
  <c r="J19" i="19"/>
  <c r="N19" i="19" s="1"/>
  <c r="N15" i="19"/>
  <c r="N44" i="19"/>
  <c r="N50" i="19"/>
  <c r="J38" i="19"/>
  <c r="N38" i="19" s="1"/>
  <c r="N13" i="19"/>
  <c r="N6" i="19"/>
  <c r="J55" i="19"/>
  <c r="N55" i="19" s="1"/>
  <c r="J17" i="19"/>
  <c r="N17" i="19" s="1"/>
  <c r="J23" i="19"/>
  <c r="N23" i="19" s="1"/>
  <c r="J20" i="19"/>
  <c r="N20" i="19" s="1"/>
  <c r="J10" i="19"/>
  <c r="J40" i="19"/>
  <c r="N40" i="19" s="1"/>
  <c r="J32" i="19"/>
  <c r="N32" i="19" s="1"/>
  <c r="N5" i="19"/>
  <c r="N53" i="19"/>
  <c r="N30" i="18"/>
  <c r="N14" i="18"/>
  <c r="J31" i="18"/>
  <c r="N31" i="18" s="1"/>
  <c r="J15" i="18"/>
  <c r="N15" i="18" s="1"/>
  <c r="N49" i="18"/>
  <c r="N37" i="18"/>
  <c r="J35" i="18"/>
  <c r="N35" i="18" s="1"/>
  <c r="J19" i="18"/>
  <c r="N19" i="18" s="1"/>
  <c r="N38" i="18"/>
  <c r="N54" i="18"/>
  <c r="N41" i="18"/>
  <c r="J23" i="18"/>
  <c r="N23" i="18" s="1"/>
  <c r="N24" i="25"/>
  <c r="J11" i="25"/>
  <c r="N11" i="25" s="1"/>
  <c r="J7" i="25"/>
  <c r="N7" i="25" s="1"/>
  <c r="N55" i="25"/>
  <c r="N34" i="25"/>
  <c r="J54" i="25"/>
  <c r="N54" i="25" s="1"/>
  <c r="N5" i="25"/>
  <c r="J10" i="25"/>
  <c r="N10" i="25" s="1"/>
  <c r="J8" i="25"/>
  <c r="N8" i="25" s="1"/>
  <c r="J6" i="25"/>
  <c r="N6" i="25" s="1"/>
  <c r="J4" i="25"/>
  <c r="N4" i="25" s="1"/>
  <c r="J53" i="25"/>
  <c r="N53" i="25" s="1"/>
  <c r="J28" i="24"/>
  <c r="N28" i="24" s="1"/>
  <c r="J13" i="24"/>
  <c r="N13" i="24" s="1"/>
  <c r="J41" i="24"/>
  <c r="N41" i="24" s="1"/>
  <c r="J31" i="24"/>
  <c r="N31" i="24" s="1"/>
  <c r="J27" i="24"/>
  <c r="N27" i="24" s="1"/>
  <c r="J17" i="24"/>
  <c r="N17" i="24" s="1"/>
  <c r="J16" i="24"/>
  <c r="N16" i="24" s="1"/>
  <c r="N32" i="24"/>
  <c r="J30" i="24"/>
  <c r="N30" i="24" s="1"/>
  <c r="J37" i="24"/>
  <c r="N37" i="24" s="1"/>
  <c r="J29" i="24"/>
  <c r="N29" i="24" s="1"/>
  <c r="J11" i="24"/>
  <c r="N11" i="24" s="1"/>
  <c r="J15" i="24"/>
  <c r="N15" i="24" s="1"/>
  <c r="J33" i="24"/>
  <c r="N33" i="24" s="1"/>
  <c r="J9" i="24"/>
  <c r="N9" i="24" s="1"/>
  <c r="J8" i="24"/>
  <c r="N8" i="24" s="1"/>
  <c r="J21" i="24"/>
  <c r="N21" i="24" s="1"/>
  <c r="J26" i="24"/>
  <c r="N26" i="24" s="1"/>
  <c r="J18" i="24"/>
  <c r="N18" i="24" s="1"/>
  <c r="J10" i="24"/>
  <c r="J23" i="24"/>
  <c r="N23" i="24" s="1"/>
  <c r="N6" i="23"/>
  <c r="N18" i="23"/>
  <c r="J40" i="23"/>
  <c r="N40" i="23" s="1"/>
  <c r="J13" i="23"/>
  <c r="N13" i="23" s="1"/>
  <c r="J33" i="23"/>
  <c r="N33" i="23" s="1"/>
  <c r="J27" i="23"/>
  <c r="N27" i="23" s="1"/>
  <c r="J15" i="23"/>
  <c r="N15" i="23" s="1"/>
  <c r="J21" i="23"/>
  <c r="N21" i="23" s="1"/>
  <c r="J4" i="23"/>
  <c r="N4" i="23" s="1"/>
  <c r="J14" i="23"/>
  <c r="N14" i="23" s="1"/>
  <c r="J39" i="23"/>
  <c r="N39" i="23" s="1"/>
  <c r="J7" i="23"/>
  <c r="N7" i="23" s="1"/>
  <c r="J25" i="23"/>
  <c r="N25" i="23" s="1"/>
  <c r="J43" i="23"/>
  <c r="N43" i="23" s="1"/>
  <c r="J35" i="23"/>
  <c r="N35" i="23" s="1"/>
  <c r="J19" i="23"/>
  <c r="N19" i="23" s="1"/>
  <c r="J23" i="23"/>
  <c r="N23" i="23" s="1"/>
  <c r="J29" i="23"/>
  <c r="N29" i="23" s="1"/>
  <c r="N36" i="23"/>
  <c r="J38" i="23"/>
  <c r="N38" i="23" s="1"/>
  <c r="J24" i="23"/>
  <c r="N24" i="23" s="1"/>
  <c r="J16" i="23"/>
  <c r="N16" i="23" s="1"/>
  <c r="J8" i="23"/>
  <c r="N8" i="23" s="1"/>
  <c r="J22" i="23"/>
  <c r="N22" i="23" s="1"/>
  <c r="J35" i="22"/>
  <c r="N35" i="22" s="1"/>
  <c r="N38" i="22"/>
  <c r="J15" i="22"/>
  <c r="N15" i="22" s="1"/>
  <c r="J11" i="22"/>
  <c r="N11" i="22" s="1"/>
  <c r="J41" i="22"/>
  <c r="N41" i="22" s="1"/>
  <c r="J33" i="22"/>
  <c r="N33" i="22" s="1"/>
  <c r="N42" i="22"/>
  <c r="N34" i="22"/>
  <c r="N26" i="22"/>
  <c r="J27" i="22"/>
  <c r="N27" i="22" s="1"/>
  <c r="J13" i="22"/>
  <c r="N13" i="22" s="1"/>
  <c r="J29" i="22"/>
  <c r="N29" i="22" s="1"/>
  <c r="N20" i="22"/>
  <c r="J17" i="22"/>
  <c r="N17" i="22" s="1"/>
  <c r="J18" i="22"/>
  <c r="N18" i="22" s="1"/>
  <c r="N30" i="22"/>
  <c r="N16" i="22"/>
  <c r="J39" i="22"/>
  <c r="N39" i="22" s="1"/>
  <c r="J31" i="22"/>
  <c r="N31" i="22" s="1"/>
  <c r="N40" i="22"/>
  <c r="N32" i="22"/>
  <c r="J21" i="22"/>
  <c r="N21" i="22" s="1"/>
  <c r="J23" i="22"/>
  <c r="N23" i="22" s="1"/>
  <c r="J19" i="22"/>
  <c r="N19" i="22" s="1"/>
  <c r="N12" i="22"/>
  <c r="J9" i="22"/>
  <c r="N9" i="22" s="1"/>
  <c r="J25" i="22"/>
  <c r="N25" i="22" s="1"/>
  <c r="N30" i="21"/>
  <c r="N40" i="21"/>
  <c r="N32" i="21"/>
  <c r="J21" i="21"/>
  <c r="N21" i="21" s="1"/>
  <c r="J29" i="21"/>
  <c r="N29" i="21" s="1"/>
  <c r="N12" i="21"/>
  <c r="J7" i="21"/>
  <c r="N7" i="21" s="1"/>
  <c r="J43" i="21"/>
  <c r="N43" i="21" s="1"/>
  <c r="J35" i="21"/>
  <c r="N35" i="21" s="1"/>
  <c r="N36" i="21"/>
  <c r="N28" i="21"/>
  <c r="J9" i="21"/>
  <c r="N9" i="21" s="1"/>
  <c r="J25" i="21"/>
  <c r="N25" i="21" s="1"/>
  <c r="J10" i="21"/>
  <c r="J23" i="21"/>
  <c r="N23" i="21" s="1"/>
  <c r="N38" i="21"/>
  <c r="N24" i="21"/>
  <c r="N8" i="21"/>
  <c r="J41" i="21"/>
  <c r="N41" i="21" s="1"/>
  <c r="J33" i="21"/>
  <c r="N33" i="21" s="1"/>
  <c r="N42" i="21"/>
  <c r="N34" i="21"/>
  <c r="N26" i="21"/>
  <c r="J27" i="21"/>
  <c r="N27" i="21" s="1"/>
  <c r="N22" i="21"/>
  <c r="J13" i="21"/>
  <c r="N13" i="21" s="1"/>
  <c r="J15" i="21"/>
  <c r="N15" i="21" s="1"/>
  <c r="J12" i="20"/>
  <c r="N12" i="20" s="1"/>
  <c r="J39" i="20"/>
  <c r="N39" i="20" s="1"/>
  <c r="N40" i="20"/>
  <c r="N20" i="20"/>
  <c r="N8" i="20"/>
  <c r="J13" i="20"/>
  <c r="N13" i="20" s="1"/>
  <c r="J41" i="20"/>
  <c r="N41" i="20" s="1"/>
  <c r="J33" i="20"/>
  <c r="N33" i="20" s="1"/>
  <c r="N42" i="20"/>
  <c r="N34" i="20"/>
  <c r="N26" i="20"/>
  <c r="J25" i="20"/>
  <c r="N25" i="20" s="1"/>
  <c r="J22" i="20"/>
  <c r="N22" i="20" s="1"/>
  <c r="J19" i="20"/>
  <c r="N19" i="20" s="1"/>
  <c r="J31" i="20"/>
  <c r="N31" i="20" s="1"/>
  <c r="N32" i="20"/>
  <c r="N10" i="20"/>
  <c r="J23" i="20"/>
  <c r="N23" i="20" s="1"/>
  <c r="J15" i="20"/>
  <c r="N15" i="20" s="1"/>
  <c r="J11" i="20"/>
  <c r="N11" i="20" s="1"/>
  <c r="J43" i="20"/>
  <c r="N43" i="20" s="1"/>
  <c r="J35" i="20"/>
  <c r="N35" i="20" s="1"/>
  <c r="N36" i="20"/>
  <c r="N28" i="20"/>
  <c r="J27" i="20"/>
  <c r="N27" i="20" s="1"/>
  <c r="J17" i="20"/>
  <c r="N17" i="20" s="1"/>
  <c r="J21" i="20"/>
  <c r="N21" i="20" s="1"/>
  <c r="J29" i="20"/>
  <c r="N29" i="20" s="1"/>
  <c r="N31" i="19"/>
  <c r="N41" i="19"/>
  <c r="N33" i="19"/>
  <c r="J24" i="19"/>
  <c r="N24" i="19" s="1"/>
  <c r="J28" i="19"/>
  <c r="N28" i="19" s="1"/>
  <c r="J21" i="19"/>
  <c r="N21" i="19" s="1"/>
  <c r="J18" i="19"/>
  <c r="N18" i="19" s="1"/>
  <c r="N45" i="19"/>
  <c r="J42" i="19"/>
  <c r="N42" i="19" s="1"/>
  <c r="J34" i="19"/>
  <c r="N34" i="19" s="1"/>
  <c r="N43" i="19"/>
  <c r="J36" i="19"/>
  <c r="N36" i="19" s="1"/>
  <c r="N37" i="19"/>
  <c r="N29" i="19"/>
  <c r="J8" i="19"/>
  <c r="N8" i="19" s="1"/>
  <c r="J11" i="19"/>
  <c r="N11" i="19" s="1"/>
  <c r="J22" i="19"/>
  <c r="N22" i="19" s="1"/>
  <c r="J14" i="19"/>
  <c r="N14" i="19" s="1"/>
  <c r="J12" i="19"/>
  <c r="N12" i="19" s="1"/>
  <c r="N27" i="19"/>
  <c r="J30" i="19"/>
  <c r="N30" i="19" s="1"/>
  <c r="J16" i="19"/>
  <c r="N16" i="19" s="1"/>
  <c r="N4" i="19"/>
  <c r="J26" i="19"/>
  <c r="N26" i="19" s="1"/>
  <c r="N40" i="18"/>
  <c r="J53" i="18"/>
  <c r="N53" i="18" s="1"/>
  <c r="N34" i="18"/>
  <c r="N26" i="18"/>
  <c r="N18" i="18"/>
  <c r="J56" i="18"/>
  <c r="N56" i="18" s="1"/>
  <c r="N52" i="18"/>
  <c r="J12" i="18"/>
  <c r="N12" i="18" s="1"/>
  <c r="J10" i="18"/>
  <c r="J8" i="18"/>
  <c r="N8" i="18" s="1"/>
  <c r="J6" i="18"/>
  <c r="N6" i="18" s="1"/>
  <c r="J4" i="18"/>
  <c r="N4" i="18" s="1"/>
  <c r="N55" i="18"/>
  <c r="J11" i="18"/>
  <c r="N11" i="18" s="1"/>
  <c r="J9" i="18"/>
  <c r="N9" i="18" s="1"/>
  <c r="J7" i="18"/>
  <c r="N7" i="18" s="1"/>
  <c r="J5" i="18"/>
  <c r="N5" i="18" s="1"/>
  <c r="L15" i="14"/>
  <c r="K4" i="15"/>
  <c r="J6" i="14"/>
  <c r="N6" i="14" s="1"/>
  <c r="H4" i="15"/>
  <c r="J4" i="15" s="1"/>
  <c r="K15" i="14"/>
  <c r="G5" i="12"/>
  <c r="H5" i="12" s="1"/>
  <c r="G6" i="12"/>
  <c r="G57" i="12"/>
  <c r="H57" i="12" s="1"/>
  <c r="G55" i="12"/>
  <c r="H55" i="12" s="1"/>
  <c r="G48" i="12"/>
  <c r="H48" i="12" s="1"/>
  <c r="G47" i="12"/>
  <c r="H47" i="12" s="1"/>
  <c r="G46" i="12"/>
  <c r="H46" i="12" s="1"/>
  <c r="G45" i="12"/>
  <c r="H45" i="12" s="1"/>
  <c r="G44" i="12"/>
  <c r="H44" i="12" s="1"/>
  <c r="G43" i="12"/>
  <c r="H43" i="12" s="1"/>
  <c r="G42" i="12"/>
  <c r="H42" i="12" s="1"/>
  <c r="G41" i="12"/>
  <c r="H41" i="12" s="1"/>
  <c r="G40" i="12"/>
  <c r="H40" i="12" s="1"/>
  <c r="G53" i="12"/>
  <c r="H53" i="12" s="1"/>
  <c r="G39" i="12"/>
  <c r="H39" i="12" s="1"/>
  <c r="G7" i="12"/>
  <c r="H7" i="12" s="1"/>
  <c r="G38" i="12"/>
  <c r="H38" i="12" s="1"/>
  <c r="G37" i="12"/>
  <c r="H37" i="12" s="1"/>
  <c r="G17" i="12"/>
  <c r="H17" i="12" s="1"/>
  <c r="G36" i="12"/>
  <c r="H36" i="12" s="1"/>
  <c r="G35" i="12"/>
  <c r="H35" i="12" s="1"/>
  <c r="G34" i="12"/>
  <c r="H34" i="12" s="1"/>
  <c r="G33" i="12"/>
  <c r="H33" i="12" s="1"/>
  <c r="G32" i="12"/>
  <c r="H32" i="12" s="1"/>
  <c r="G31" i="12"/>
  <c r="H31" i="12" s="1"/>
  <c r="G30" i="12"/>
  <c r="H30" i="12" s="1"/>
  <c r="G29" i="12"/>
  <c r="H29" i="12" s="1"/>
  <c r="G52" i="12"/>
  <c r="H52" i="12" s="1"/>
  <c r="G51" i="12"/>
  <c r="H51" i="12" s="1"/>
  <c r="G28" i="12"/>
  <c r="H28" i="12" s="1"/>
  <c r="G15" i="12"/>
  <c r="H15" i="12" s="1"/>
  <c r="G27" i="12"/>
  <c r="H27" i="12" s="1"/>
  <c r="G26" i="12"/>
  <c r="H26" i="12" s="1"/>
  <c r="G24" i="12"/>
  <c r="H24" i="12" s="1"/>
  <c r="G19" i="12"/>
  <c r="H19" i="12" s="1"/>
  <c r="G54" i="12"/>
  <c r="H54" i="12" s="1"/>
  <c r="G9" i="12"/>
  <c r="H9" i="12" s="1"/>
  <c r="G12" i="12"/>
  <c r="H12" i="12" s="1"/>
  <c r="G10" i="12"/>
  <c r="H10" i="12" s="1"/>
  <c r="G21" i="12"/>
  <c r="H21" i="12" s="1"/>
  <c r="G49" i="12"/>
  <c r="H49" i="12" s="1"/>
  <c r="G11" i="12"/>
  <c r="H11" i="12" s="1"/>
  <c r="G13" i="12"/>
  <c r="H13" i="12" s="1"/>
  <c r="G14" i="12"/>
  <c r="H14" i="12" s="1"/>
  <c r="G8" i="12"/>
  <c r="H8" i="12" s="1"/>
  <c r="G18" i="12"/>
  <c r="H18" i="12" s="1"/>
  <c r="G50" i="12"/>
  <c r="H50" i="12" s="1"/>
  <c r="G16" i="12"/>
  <c r="H16" i="12" s="1"/>
  <c r="G23" i="12"/>
  <c r="H23" i="12" s="1"/>
  <c r="G22" i="12"/>
  <c r="H22" i="12" s="1"/>
  <c r="G25" i="12"/>
  <c r="H25" i="12" s="1"/>
  <c r="G20" i="12"/>
  <c r="H20" i="12" s="1"/>
  <c r="J34" i="15" l="1"/>
  <c r="H6" i="12"/>
  <c r="J41" i="15"/>
  <c r="E15" i="11"/>
  <c r="J10" i="15"/>
  <c r="J49" i="15"/>
  <c r="J27" i="15"/>
  <c r="N27" i="15" s="1"/>
  <c r="J9" i="15"/>
  <c r="N9" i="15" s="1"/>
  <c r="J26" i="15"/>
  <c r="N26" i="15" s="1"/>
  <c r="J42" i="15"/>
  <c r="N42" i="15" s="1"/>
  <c r="J54" i="15"/>
  <c r="N54" i="15" s="1"/>
  <c r="J18" i="15"/>
  <c r="J11" i="15"/>
  <c r="N11" i="15" s="1"/>
  <c r="N54" i="14"/>
  <c r="J47" i="15"/>
  <c r="N47" i="15" s="1"/>
  <c r="J50" i="15"/>
  <c r="N50" i="15" s="1"/>
  <c r="J43" i="15"/>
  <c r="N43" i="15" s="1"/>
  <c r="J29" i="14"/>
  <c r="N29" i="14" s="1"/>
  <c r="J44" i="14"/>
  <c r="N44" i="14" s="1"/>
  <c r="K32" i="16"/>
  <c r="M32" i="16"/>
  <c r="I32" i="16"/>
  <c r="J32" i="16" s="1"/>
  <c r="K53" i="16"/>
  <c r="M53" i="16"/>
  <c r="I53" i="16"/>
  <c r="J53" i="16" s="1"/>
  <c r="M31" i="16"/>
  <c r="K31" i="16"/>
  <c r="I31" i="16"/>
  <c r="J31" i="16" s="1"/>
  <c r="K17" i="16"/>
  <c r="I17" i="16"/>
  <c r="J17" i="16" s="1"/>
  <c r="M17" i="16"/>
  <c r="K36" i="16"/>
  <c r="I36" i="16"/>
  <c r="J36" i="16" s="1"/>
  <c r="L36" i="16"/>
  <c r="M36" i="16"/>
  <c r="I23" i="16"/>
  <c r="J23" i="16" s="1"/>
  <c r="K23" i="16"/>
  <c r="M23" i="16"/>
  <c r="L51" i="16"/>
  <c r="I51" i="16"/>
  <c r="J51" i="16" s="1"/>
  <c r="M51" i="16"/>
  <c r="K51" i="16"/>
  <c r="K11" i="16"/>
  <c r="J11" i="16"/>
  <c r="J33" i="15"/>
  <c r="I26" i="16"/>
  <c r="J26" i="16" s="1"/>
  <c r="K26" i="16"/>
  <c r="M26" i="16"/>
  <c r="L35" i="16"/>
  <c r="I35" i="16"/>
  <c r="J35" i="16" s="1"/>
  <c r="M35" i="16"/>
  <c r="K35" i="16"/>
  <c r="K21" i="16"/>
  <c r="L21" i="16"/>
  <c r="M21" i="16"/>
  <c r="I21" i="16"/>
  <c r="J21" i="16" s="1"/>
  <c r="K13" i="16"/>
  <c r="J13" i="16"/>
  <c r="K52" i="16"/>
  <c r="I52" i="16"/>
  <c r="J52" i="16" s="1"/>
  <c r="L52" i="16"/>
  <c r="M52" i="16"/>
  <c r="K14" i="16"/>
  <c r="L14" i="16"/>
  <c r="J14" i="16"/>
  <c r="J21" i="14"/>
  <c r="N21" i="14" s="1"/>
  <c r="J5" i="14"/>
  <c r="N5" i="14" s="1"/>
  <c r="J4" i="14"/>
  <c r="J26" i="14"/>
  <c r="N26" i="14" s="1"/>
  <c r="K49" i="16"/>
  <c r="I49" i="16"/>
  <c r="J49" i="16" s="1"/>
  <c r="L49" i="16"/>
  <c r="M49" i="16"/>
  <c r="M28" i="16"/>
  <c r="K28" i="16"/>
  <c r="I28" i="16"/>
  <c r="J28" i="16" s="1"/>
  <c r="M34" i="16"/>
  <c r="K34" i="16"/>
  <c r="L34" i="16"/>
  <c r="I34" i="16"/>
  <c r="J34" i="16" s="1"/>
  <c r="K41" i="16"/>
  <c r="I41" i="16"/>
  <c r="J41" i="16" s="1"/>
  <c r="L41" i="16"/>
  <c r="M41" i="16"/>
  <c r="K43" i="16"/>
  <c r="L43" i="16"/>
  <c r="M43" i="16"/>
  <c r="I43" i="16"/>
  <c r="J43" i="16" s="1"/>
  <c r="K47" i="16"/>
  <c r="I47" i="16"/>
  <c r="J47" i="16" s="1"/>
  <c r="M47" i="16"/>
  <c r="N40" i="15"/>
  <c r="K39" i="16"/>
  <c r="L39" i="16"/>
  <c r="M39" i="16"/>
  <c r="I39" i="16"/>
  <c r="J39" i="16" s="1"/>
  <c r="I29" i="16"/>
  <c r="J29" i="16" s="1"/>
  <c r="M29" i="16"/>
  <c r="K29" i="16"/>
  <c r="K27" i="16"/>
  <c r="M27" i="16"/>
  <c r="I27" i="16"/>
  <c r="J27" i="16" s="1"/>
  <c r="I38" i="16"/>
  <c r="J38" i="16" s="1"/>
  <c r="M38" i="16"/>
  <c r="K38" i="16"/>
  <c r="L38" i="16"/>
  <c r="K54" i="16"/>
  <c r="I54" i="16"/>
  <c r="J54" i="16" s="1"/>
  <c r="M54" i="16"/>
  <c r="I44" i="16"/>
  <c r="J44" i="16" s="1"/>
  <c r="K44" i="16"/>
  <c r="M44" i="16"/>
  <c r="L44" i="16"/>
  <c r="K8" i="16"/>
  <c r="J8" i="16"/>
  <c r="K9" i="16"/>
  <c r="J9" i="16"/>
  <c r="K37" i="16"/>
  <c r="I37" i="16"/>
  <c r="J37" i="16" s="1"/>
  <c r="L37" i="16"/>
  <c r="M37" i="16"/>
  <c r="K25" i="16"/>
  <c r="M25" i="16"/>
  <c r="I25" i="16"/>
  <c r="J25" i="16" s="1"/>
  <c r="L20" i="16"/>
  <c r="I20" i="16"/>
  <c r="J20" i="16" s="1"/>
  <c r="K20" i="16"/>
  <c r="M20" i="16"/>
  <c r="L45" i="16"/>
  <c r="M45" i="16"/>
  <c r="I45" i="16"/>
  <c r="J45" i="16" s="1"/>
  <c r="K45" i="16"/>
  <c r="I50" i="16"/>
  <c r="J50" i="16" s="1"/>
  <c r="M50" i="16"/>
  <c r="L50" i="16"/>
  <c r="K50" i="16"/>
  <c r="M48" i="16"/>
  <c r="K48" i="16"/>
  <c r="I48" i="16"/>
  <c r="J48" i="16" s="1"/>
  <c r="K46" i="16"/>
  <c r="L46" i="16"/>
  <c r="M46" i="16"/>
  <c r="I46" i="16"/>
  <c r="J46" i="16" s="1"/>
  <c r="I22" i="16"/>
  <c r="J22" i="16" s="1"/>
  <c r="K22" i="16"/>
  <c r="M22" i="16"/>
  <c r="C17" i="11" s="1"/>
  <c r="K55" i="16"/>
  <c r="L55" i="16"/>
  <c r="M55" i="16"/>
  <c r="I55" i="16"/>
  <c r="J55" i="16" s="1"/>
  <c r="K18" i="16"/>
  <c r="M18" i="16"/>
  <c r="I18" i="16"/>
  <c r="J18" i="16" s="1"/>
  <c r="L18" i="16"/>
  <c r="K24" i="16"/>
  <c r="M24" i="16"/>
  <c r="I24" i="16"/>
  <c r="J24" i="16" s="1"/>
  <c r="M16" i="16"/>
  <c r="I16" i="16"/>
  <c r="J16" i="16" s="1"/>
  <c r="K19" i="16"/>
  <c r="I19" i="16"/>
  <c r="J19" i="16" s="1"/>
  <c r="L19" i="16"/>
  <c r="M19" i="16"/>
  <c r="L42" i="16"/>
  <c r="M42" i="16"/>
  <c r="I42" i="16"/>
  <c r="J42" i="16" s="1"/>
  <c r="K42" i="16"/>
  <c r="J10" i="16"/>
  <c r="K10" i="16"/>
  <c r="K30" i="16"/>
  <c r="I30" i="16"/>
  <c r="J30" i="16" s="1"/>
  <c r="M30" i="16"/>
  <c r="N8" i="15"/>
  <c r="N10" i="15"/>
  <c r="L33" i="16"/>
  <c r="K33" i="16"/>
  <c r="M33" i="16"/>
  <c r="I33" i="16"/>
  <c r="J33" i="16" s="1"/>
  <c r="C15" i="11"/>
  <c r="K12" i="16"/>
  <c r="J12" i="16"/>
  <c r="K40" i="16"/>
  <c r="M40" i="16"/>
  <c r="L40" i="16"/>
  <c r="I40" i="16"/>
  <c r="J40" i="16" s="1"/>
  <c r="L57" i="16"/>
  <c r="I57" i="16"/>
  <c r="J57" i="16" s="1"/>
  <c r="K57" i="16"/>
  <c r="M57" i="16"/>
  <c r="J38" i="15"/>
  <c r="N38" i="15" s="1"/>
  <c r="N16" i="15"/>
  <c r="N24" i="15"/>
  <c r="I18" i="11"/>
  <c r="J20" i="15"/>
  <c r="N32" i="15"/>
  <c r="J31" i="14"/>
  <c r="N31" i="14" s="1"/>
  <c r="N34" i="15"/>
  <c r="J5" i="15"/>
  <c r="N5" i="15" s="1"/>
  <c r="J43" i="14"/>
  <c r="N43" i="14" s="1"/>
  <c r="J46" i="15"/>
  <c r="N46" i="15" s="1"/>
  <c r="J28" i="15"/>
  <c r="N28" i="15" s="1"/>
  <c r="J33" i="14"/>
  <c r="N33" i="14" s="1"/>
  <c r="J13" i="15"/>
  <c r="N13" i="15" s="1"/>
  <c r="J22" i="14"/>
  <c r="N22" i="14" s="1"/>
  <c r="J19" i="15"/>
  <c r="N19" i="15" s="1"/>
  <c r="N48" i="15"/>
  <c r="J53" i="14"/>
  <c r="N53" i="14" s="1"/>
  <c r="J38" i="14"/>
  <c r="N38" i="14" s="1"/>
  <c r="J55" i="15"/>
  <c r="N55" i="15" s="1"/>
  <c r="J9" i="14"/>
  <c r="N9" i="14" s="1"/>
  <c r="J50" i="14"/>
  <c r="J14" i="14"/>
  <c r="N14" i="14" s="1"/>
  <c r="J10" i="14"/>
  <c r="N10" i="14" s="1"/>
  <c r="J24" i="14"/>
  <c r="N24" i="14" s="1"/>
  <c r="J40" i="14"/>
  <c r="N40" i="14" s="1"/>
  <c r="I50" i="12"/>
  <c r="M50" i="12"/>
  <c r="K50" i="12"/>
  <c r="K10" i="12"/>
  <c r="M10" i="12"/>
  <c r="I10" i="12"/>
  <c r="L15" i="12"/>
  <c r="K33" i="12"/>
  <c r="M33" i="12"/>
  <c r="I33" i="12"/>
  <c r="L39" i="12"/>
  <c r="K39" i="12"/>
  <c r="M39" i="12"/>
  <c r="I39" i="12"/>
  <c r="L46" i="12"/>
  <c r="M46" i="12"/>
  <c r="K46" i="12"/>
  <c r="I46" i="12"/>
  <c r="J46" i="12" s="1"/>
  <c r="J12" i="15"/>
  <c r="N12" i="15" s="1"/>
  <c r="L18" i="12"/>
  <c r="M18" i="12"/>
  <c r="I18" i="12"/>
  <c r="J18" i="12" s="1"/>
  <c r="K18" i="12"/>
  <c r="M12" i="12"/>
  <c r="K12" i="12"/>
  <c r="I12" i="12"/>
  <c r="L28" i="12"/>
  <c r="K28" i="12"/>
  <c r="M28" i="12"/>
  <c r="I28" i="12"/>
  <c r="L34" i="12"/>
  <c r="K34" i="12"/>
  <c r="M34" i="12"/>
  <c r="I34" i="12"/>
  <c r="L53" i="12"/>
  <c r="K53" i="12"/>
  <c r="M53" i="12"/>
  <c r="I53" i="12"/>
  <c r="L47" i="12"/>
  <c r="K47" i="12"/>
  <c r="I47" i="12"/>
  <c r="J47" i="12" s="1"/>
  <c r="M47" i="12"/>
  <c r="L8" i="12"/>
  <c r="M8" i="12"/>
  <c r="I8" i="12"/>
  <c r="K8" i="12"/>
  <c r="L9" i="12"/>
  <c r="M9" i="12"/>
  <c r="I9" i="12"/>
  <c r="K9" i="12"/>
  <c r="M51" i="12"/>
  <c r="I51" i="12"/>
  <c r="J51" i="12" s="1"/>
  <c r="K51" i="12"/>
  <c r="M35" i="12"/>
  <c r="K35" i="12"/>
  <c r="I35" i="12"/>
  <c r="L40" i="12"/>
  <c r="K40" i="12"/>
  <c r="M40" i="12"/>
  <c r="I40" i="12"/>
  <c r="L48" i="12"/>
  <c r="K48" i="12"/>
  <c r="M48" i="12"/>
  <c r="I48" i="12"/>
  <c r="E17" i="11"/>
  <c r="K20" i="12"/>
  <c r="M20" i="12"/>
  <c r="I20" i="12"/>
  <c r="K14" i="12"/>
  <c r="M14" i="12"/>
  <c r="I14" i="12"/>
  <c r="M54" i="12"/>
  <c r="I54" i="12"/>
  <c r="J54" i="12" s="1"/>
  <c r="K54" i="12"/>
  <c r="L52" i="12"/>
  <c r="M52" i="12"/>
  <c r="I52" i="12"/>
  <c r="K52" i="12"/>
  <c r="L36" i="12"/>
  <c r="M36" i="12"/>
  <c r="I36" i="12"/>
  <c r="K36" i="12"/>
  <c r="L41" i="12"/>
  <c r="M41" i="12"/>
  <c r="K41" i="12"/>
  <c r="I41" i="12"/>
  <c r="L55" i="12"/>
  <c r="M55" i="12"/>
  <c r="I55" i="12"/>
  <c r="K55" i="12"/>
  <c r="J37" i="14"/>
  <c r="N37" i="14" s="1"/>
  <c r="J51" i="14"/>
  <c r="N51" i="14" s="1"/>
  <c r="J36" i="15"/>
  <c r="N36" i="15" s="1"/>
  <c r="J21" i="15"/>
  <c r="N21" i="15" s="1"/>
  <c r="J13" i="14"/>
  <c r="N13" i="14" s="1"/>
  <c r="J16" i="14"/>
  <c r="N16" i="14" s="1"/>
  <c r="J7" i="15"/>
  <c r="N7" i="15" s="1"/>
  <c r="L25" i="12"/>
  <c r="I25" i="12"/>
  <c r="J25" i="12" s="1"/>
  <c r="M25" i="12"/>
  <c r="K25" i="12"/>
  <c r="L13" i="12"/>
  <c r="M13" i="12"/>
  <c r="I13" i="12"/>
  <c r="K13" i="12"/>
  <c r="K19" i="12"/>
  <c r="M19" i="12"/>
  <c r="I19" i="12"/>
  <c r="L29" i="12"/>
  <c r="M29" i="12"/>
  <c r="I29" i="12"/>
  <c r="K29" i="12"/>
  <c r="L17" i="12"/>
  <c r="M17" i="12"/>
  <c r="I17" i="12"/>
  <c r="K17" i="12"/>
  <c r="L42" i="12"/>
  <c r="I42" i="12"/>
  <c r="J42" i="12" s="1"/>
  <c r="M42" i="12"/>
  <c r="K42" i="12"/>
  <c r="L57" i="12"/>
  <c r="M57" i="12"/>
  <c r="I57" i="12"/>
  <c r="K57" i="12"/>
  <c r="J36" i="14"/>
  <c r="N36" i="14" s="1"/>
  <c r="J27" i="14"/>
  <c r="N27" i="14" s="1"/>
  <c r="J6" i="15"/>
  <c r="N18" i="11" s="1"/>
  <c r="J34" i="14"/>
  <c r="N34" i="14" s="1"/>
  <c r="J44" i="15"/>
  <c r="N44" i="15" s="1"/>
  <c r="J20" i="14"/>
  <c r="N20" i="14" s="1"/>
  <c r="J22" i="15"/>
  <c r="N22" i="15" s="1"/>
  <c r="J29" i="15"/>
  <c r="N29" i="15" s="1"/>
  <c r="J32" i="14"/>
  <c r="N32" i="14" s="1"/>
  <c r="J15" i="15"/>
  <c r="N15" i="15" s="1"/>
  <c r="J12" i="14"/>
  <c r="N12" i="14" s="1"/>
  <c r="M22" i="12"/>
  <c r="I22" i="12"/>
  <c r="K22" i="12"/>
  <c r="L11" i="12"/>
  <c r="K11" i="12"/>
  <c r="M11" i="12"/>
  <c r="I11" i="12"/>
  <c r="M24" i="12"/>
  <c r="I24" i="12"/>
  <c r="J24" i="12" s="1"/>
  <c r="K24" i="12"/>
  <c r="M30" i="12"/>
  <c r="I30" i="12"/>
  <c r="K30" i="12"/>
  <c r="L37" i="12"/>
  <c r="M37" i="12"/>
  <c r="I37" i="12"/>
  <c r="K37" i="12"/>
  <c r="L43" i="12"/>
  <c r="M43" i="12"/>
  <c r="I43" i="12"/>
  <c r="J43" i="12" s="1"/>
  <c r="K43" i="12"/>
  <c r="M6" i="12"/>
  <c r="I6" i="12"/>
  <c r="K6" i="12"/>
  <c r="J23" i="14"/>
  <c r="N23" i="14" s="1"/>
  <c r="J17" i="15"/>
  <c r="N17" i="15" s="1"/>
  <c r="J30" i="15"/>
  <c r="N30" i="15" s="1"/>
  <c r="J52" i="15"/>
  <c r="N52" i="15" s="1"/>
  <c r="J41" i="14"/>
  <c r="N41" i="14" s="1"/>
  <c r="J37" i="15"/>
  <c r="N37" i="15" s="1"/>
  <c r="J23" i="15"/>
  <c r="N23" i="15" s="1"/>
  <c r="J30" i="14"/>
  <c r="N30" i="14" s="1"/>
  <c r="I23" i="12"/>
  <c r="M23" i="12"/>
  <c r="K23" i="12"/>
  <c r="I49" i="12"/>
  <c r="M49" i="12"/>
  <c r="K49" i="12"/>
  <c r="L26" i="12"/>
  <c r="K26" i="12"/>
  <c r="I26" i="12"/>
  <c r="M26" i="12"/>
  <c r="L31" i="12"/>
  <c r="K31" i="12"/>
  <c r="I31" i="12"/>
  <c r="J31" i="12" s="1"/>
  <c r="M31" i="12"/>
  <c r="L38" i="12"/>
  <c r="I38" i="12"/>
  <c r="M38" i="12"/>
  <c r="K38" i="12"/>
  <c r="L44" i="12"/>
  <c r="M44" i="12"/>
  <c r="I44" i="12"/>
  <c r="K44" i="12"/>
  <c r="L5" i="12"/>
  <c r="K5" i="12"/>
  <c r="I5" i="12"/>
  <c r="M5" i="12"/>
  <c r="J45" i="14"/>
  <c r="N45" i="14" s="1"/>
  <c r="J19" i="14"/>
  <c r="N19" i="14" s="1"/>
  <c r="J25" i="15"/>
  <c r="N25" i="15" s="1"/>
  <c r="J28" i="14"/>
  <c r="N28" i="14" s="1"/>
  <c r="J17" i="14"/>
  <c r="N17" i="14" s="1"/>
  <c r="J8" i="14"/>
  <c r="N8" i="14" s="1"/>
  <c r="J45" i="15"/>
  <c r="N45" i="15" s="1"/>
  <c r="J48" i="14"/>
  <c r="N48" i="14" s="1"/>
  <c r="J31" i="15"/>
  <c r="N31" i="15" s="1"/>
  <c r="K16" i="12"/>
  <c r="M16" i="12"/>
  <c r="I16" i="12"/>
  <c r="L21" i="12"/>
  <c r="M21" i="12"/>
  <c r="K21" i="12"/>
  <c r="I21" i="12"/>
  <c r="K27" i="12"/>
  <c r="M27" i="12"/>
  <c r="I27" i="12"/>
  <c r="L32" i="12"/>
  <c r="K32" i="12"/>
  <c r="M32" i="12"/>
  <c r="I32" i="12"/>
  <c r="L7" i="12"/>
  <c r="M7" i="12"/>
  <c r="K7" i="12"/>
  <c r="I7" i="12"/>
  <c r="L45" i="12"/>
  <c r="M45" i="12"/>
  <c r="I45" i="12"/>
  <c r="K45" i="12"/>
  <c r="J11" i="14"/>
  <c r="N11" i="14" s="1"/>
  <c r="J35" i="14"/>
  <c r="N35" i="14" s="1"/>
  <c r="J42" i="14"/>
  <c r="N42" i="14" s="1"/>
  <c r="J39" i="14"/>
  <c r="N39" i="14" s="1"/>
  <c r="J52" i="14"/>
  <c r="N52" i="14" s="1"/>
  <c r="E16" i="11"/>
  <c r="J39" i="15"/>
  <c r="N39" i="15" s="1"/>
  <c r="J18" i="14"/>
  <c r="N18" i="14" s="1"/>
  <c r="J25" i="14"/>
  <c r="N25" i="14" s="1"/>
  <c r="K18" i="11"/>
  <c r="N10" i="18"/>
  <c r="G18" i="11"/>
  <c r="N10" i="21"/>
  <c r="J18" i="11"/>
  <c r="F18" i="11"/>
  <c r="N10" i="24"/>
  <c r="M18" i="11"/>
  <c r="N10" i="19"/>
  <c r="H18" i="11"/>
  <c r="J15" i="14"/>
  <c r="N35" i="15"/>
  <c r="N49" i="15"/>
  <c r="N14" i="15"/>
  <c r="N18" i="15"/>
  <c r="J7" i="14"/>
  <c r="N7" i="14" s="1"/>
  <c r="J55" i="14"/>
  <c r="N55" i="14" s="1"/>
  <c r="J49" i="14"/>
  <c r="N49" i="14" s="1"/>
  <c r="N4" i="14"/>
  <c r="N53" i="15"/>
  <c r="N20" i="15"/>
  <c r="N4" i="15"/>
  <c r="N56" i="15"/>
  <c r="N41" i="15"/>
  <c r="N33" i="15"/>
  <c r="J57" i="14"/>
  <c r="N57" i="14" s="1"/>
  <c r="N46" i="14"/>
  <c r="N47" i="14"/>
  <c r="K15" i="12"/>
  <c r="M15" i="12"/>
  <c r="I15" i="12"/>
  <c r="J15" i="12" s="1"/>
  <c r="N6" i="15" l="1"/>
  <c r="C16" i="11"/>
  <c r="E14" i="11"/>
  <c r="E18" i="11" s="1"/>
  <c r="D15" i="11"/>
  <c r="N50" i="14"/>
  <c r="D17" i="11"/>
  <c r="N12" i="16"/>
  <c r="N18" i="16"/>
  <c r="N45" i="16"/>
  <c r="N25" i="16"/>
  <c r="N9" i="16"/>
  <c r="N29" i="16"/>
  <c r="C14" i="11"/>
  <c r="N30" i="16"/>
  <c r="N42" i="16"/>
  <c r="N23" i="16"/>
  <c r="N44" i="16"/>
  <c r="N38" i="16"/>
  <c r="N41" i="16"/>
  <c r="N20" i="16"/>
  <c r="N37" i="16"/>
  <c r="N8" i="16"/>
  <c r="N54" i="16"/>
  <c r="N14" i="16"/>
  <c r="J16" i="12"/>
  <c r="N16" i="12" s="1"/>
  <c r="N57" i="16"/>
  <c r="N10" i="16"/>
  <c r="N50" i="16"/>
  <c r="N35" i="16"/>
  <c r="N53" i="16"/>
  <c r="N16" i="16"/>
  <c r="N48" i="16"/>
  <c r="N11" i="16"/>
  <c r="N17" i="16"/>
  <c r="J26" i="12"/>
  <c r="N26" i="12" s="1"/>
  <c r="N40" i="16"/>
  <c r="N33" i="16"/>
  <c r="N28" i="16"/>
  <c r="N21" i="16"/>
  <c r="N22" i="16"/>
  <c r="N47" i="16"/>
  <c r="N52" i="16"/>
  <c r="N32" i="16"/>
  <c r="N24" i="16"/>
  <c r="N55" i="16"/>
  <c r="N46" i="16"/>
  <c r="N39" i="16"/>
  <c r="N26" i="16"/>
  <c r="N31" i="16"/>
  <c r="N27" i="16"/>
  <c r="N43" i="16"/>
  <c r="N34" i="16"/>
  <c r="N49" i="16"/>
  <c r="N13" i="16"/>
  <c r="N51" i="16"/>
  <c r="N36" i="16"/>
  <c r="N19" i="16"/>
  <c r="J45" i="12"/>
  <c r="N45" i="12" s="1"/>
  <c r="J22" i="12"/>
  <c r="N22" i="12" s="1"/>
  <c r="J29" i="12"/>
  <c r="N29" i="12" s="1"/>
  <c r="J41" i="12"/>
  <c r="N41" i="12" s="1"/>
  <c r="J48" i="12"/>
  <c r="N48" i="12" s="1"/>
  <c r="J34" i="12"/>
  <c r="N34" i="12" s="1"/>
  <c r="J9" i="12"/>
  <c r="N9" i="12" s="1"/>
  <c r="J50" i="12"/>
  <c r="N50" i="12" s="1"/>
  <c r="J38" i="12"/>
  <c r="N38" i="12" s="1"/>
  <c r="J11" i="12"/>
  <c r="N11" i="12" s="1"/>
  <c r="J7" i="12"/>
  <c r="N7" i="12" s="1"/>
  <c r="J23" i="12"/>
  <c r="N23" i="12" s="1"/>
  <c r="J19" i="12"/>
  <c r="N19" i="12" s="1"/>
  <c r="J36" i="12"/>
  <c r="N36" i="12" s="1"/>
  <c r="J40" i="12"/>
  <c r="N40" i="12" s="1"/>
  <c r="J28" i="12"/>
  <c r="N28" i="12" s="1"/>
  <c r="J27" i="12"/>
  <c r="N27" i="12" s="1"/>
  <c r="D16" i="11"/>
  <c r="J5" i="12"/>
  <c r="N5" i="12" s="1"/>
  <c r="J10" i="12"/>
  <c r="N10" i="12" s="1"/>
  <c r="J49" i="12"/>
  <c r="N49" i="12" s="1"/>
  <c r="J33" i="12"/>
  <c r="N33" i="12" s="1"/>
  <c r="J30" i="12"/>
  <c r="N30" i="12" s="1"/>
  <c r="J57" i="12"/>
  <c r="N57" i="12" s="1"/>
  <c r="J20" i="12"/>
  <c r="N20" i="12" s="1"/>
  <c r="J8" i="12"/>
  <c r="N8" i="12" s="1"/>
  <c r="J32" i="12"/>
  <c r="N32" i="12" s="1"/>
  <c r="J6" i="12"/>
  <c r="N6" i="12" s="1"/>
  <c r="J13" i="12"/>
  <c r="N13" i="12" s="1"/>
  <c r="J52" i="12"/>
  <c r="N52" i="12" s="1"/>
  <c r="J35" i="12"/>
  <c r="N35" i="12" s="1"/>
  <c r="J12" i="12"/>
  <c r="N12" i="12" s="1"/>
  <c r="J17" i="12"/>
  <c r="N17" i="12" s="1"/>
  <c r="J55" i="12"/>
  <c r="N55" i="12" s="1"/>
  <c r="J53" i="12"/>
  <c r="N53" i="12" s="1"/>
  <c r="J39" i="12"/>
  <c r="N39" i="12" s="1"/>
  <c r="J21" i="12"/>
  <c r="N21" i="12" s="1"/>
  <c r="J44" i="12"/>
  <c r="N44" i="12" s="1"/>
  <c r="J37" i="12"/>
  <c r="N37" i="12" s="1"/>
  <c r="J14" i="12"/>
  <c r="N14" i="12" s="1"/>
  <c r="N15" i="14"/>
  <c r="N51" i="12"/>
  <c r="N43" i="12"/>
  <c r="N47" i="12"/>
  <c r="N4" i="12"/>
  <c r="N54" i="12"/>
  <c r="N31" i="12"/>
  <c r="N15" i="12"/>
  <c r="N25" i="12"/>
  <c r="N46" i="12"/>
  <c r="N18" i="12"/>
  <c r="N42" i="12"/>
  <c r="N24" i="12"/>
  <c r="C18" i="11" l="1"/>
  <c r="D14" i="11"/>
  <c r="D18" i="11" s="1"/>
  <c r="O18" i="11" l="1"/>
</calcChain>
</file>

<file path=xl/sharedStrings.xml><?xml version="1.0" encoding="utf-8"?>
<sst xmlns="http://schemas.openxmlformats.org/spreadsheetml/2006/main" count="6765" uniqueCount="401">
  <si>
    <t>FORNECEDOR</t>
  </si>
  <si>
    <t>CNPJ</t>
  </si>
  <si>
    <t>CÓDIGO</t>
  </si>
  <si>
    <t>PRODUTO / SERVIÇO</t>
  </si>
  <si>
    <t>AVG SIDERURGICA LTDA</t>
  </si>
  <si>
    <t>20.176.160/0002-84</t>
  </si>
  <si>
    <t>FERRO GUSA</t>
  </si>
  <si>
    <t>COSIMAT - SIDERURGICA DE MATOZINHOS LTDA</t>
  </si>
  <si>
    <t>03.200.559/0001-53</t>
  </si>
  <si>
    <t>GELF SIDERURGIA S/A</t>
  </si>
  <si>
    <t>20.388.757/0001-01</t>
  </si>
  <si>
    <t>SIDERURGICA ALTEROSA S/A</t>
  </si>
  <si>
    <t>23.117.229/0001-06</t>
  </si>
  <si>
    <t>IFG-INDUSTRIA DE FERRO GUSA LTDA</t>
  </si>
  <si>
    <t>41.793.902/0001-00</t>
  </si>
  <si>
    <t>UNIMIM DO BRASIL LTDA</t>
  </si>
  <si>
    <t>56.139.066/0006-26</t>
  </si>
  <si>
    <t>AREIA P/ MACHO</t>
  </si>
  <si>
    <t>COMIL COVER SAND IND E COM LTDA</t>
  </si>
  <si>
    <t>00.653.149/0003-31</t>
  </si>
  <si>
    <t>AREIA SHELL</t>
  </si>
  <si>
    <t>COMIL COVERSAND INDUSTRIA E COMERCIO LTDA</t>
  </si>
  <si>
    <t>00.653.149/0002-50</t>
  </si>
  <si>
    <t>AREIA</t>
  </si>
  <si>
    <t>BUNTECH TECNOLOGIA EM INSUMOS LTDA</t>
  </si>
  <si>
    <t>56.998.438/0002-46</t>
  </si>
  <si>
    <t>BENTONITA NACIONAL</t>
  </si>
  <si>
    <t>ALIANCA LATINA INDUSTRIA E COMERCIA LTDA</t>
  </si>
  <si>
    <t>94.343.621/0001-11</t>
  </si>
  <si>
    <t>BENTONITA IMPORTADA</t>
  </si>
  <si>
    <t>CARBONIFERA METROPOLITANA S/A</t>
  </si>
  <si>
    <t>83.647.917/0006-14</t>
  </si>
  <si>
    <t>CARVÃO E PIRITA</t>
  </si>
  <si>
    <t>KAIKU IND DE AUTO PECAS LTDA</t>
  </si>
  <si>
    <t>61.475.869/0001-87</t>
  </si>
  <si>
    <t>CREMALHEIRAS</t>
  </si>
  <si>
    <t>PARTIUM COM. E IND. DE AUTO PEÇAS EIRELLI</t>
  </si>
  <si>
    <t>32.786.008/0001-11</t>
  </si>
  <si>
    <t>TRATHO METAL QUIMICA LTDA</t>
  </si>
  <si>
    <t>18.001.764/0001-67</t>
  </si>
  <si>
    <t>ESTANHO</t>
  </si>
  <si>
    <t>FERTILIGAS INDUSTRIA E COMERCIO LTDA</t>
  </si>
  <si>
    <t>21.958.574/0001-47</t>
  </si>
  <si>
    <t>FERRO MANGANÊS</t>
  </si>
  <si>
    <t>MIRAI METAIS &amp; MINERAIS EIRELI</t>
  </si>
  <si>
    <t>21.583.926/0001-27</t>
  </si>
  <si>
    <t>FERRO LIGAS</t>
  </si>
  <si>
    <t>ALBASTEEL IND E COM DE LIGAS PARA FUNDICAO LTDA</t>
  </si>
  <si>
    <t>06.300.739/0001-03</t>
  </si>
  <si>
    <t>MIANOS COMERCIO LTDA</t>
  </si>
  <si>
    <t>85.391.399/0001-31</t>
  </si>
  <si>
    <t>NÚCLEO INDÚSTRIA E COMÉRCIO DE FERROLIGAS EIRELI - EPP</t>
  </si>
  <si>
    <t>11.195.140/0001-89</t>
  </si>
  <si>
    <t>MEEHANITE DO BRASIL METALURGIA E ASSISTENCIA TECNICA</t>
  </si>
  <si>
    <t>61.640.470/0001-04</t>
  </si>
  <si>
    <t xml:space="preserve">INOCULANTE </t>
  </si>
  <si>
    <t>ROTAVI INDUSTRIAL LTDA</t>
  </si>
  <si>
    <t>59.591.974/0003-00</t>
  </si>
  <si>
    <t>LIGA 4</t>
  </si>
  <si>
    <t>COML E IND DE AUTO PECAS CIAP LTDA</t>
  </si>
  <si>
    <t>59.287.912/0001-39</t>
  </si>
  <si>
    <t>PINO BOLA</t>
  </si>
  <si>
    <t>METALURGICA IMAC LTDA</t>
  </si>
  <si>
    <t>92.829.670/0001-33</t>
  </si>
  <si>
    <t>BUCHAS</t>
  </si>
  <si>
    <t>FREUDENBERG NOK COMPONENTES BRASIL</t>
  </si>
  <si>
    <t>59.112.359/0006-08</t>
  </si>
  <si>
    <t>RETENTOR</t>
  </si>
  <si>
    <t>INDS.GERAIS DE PARAFUSOS INGEPAL LTDA</t>
  </si>
  <si>
    <t>61.403.481/0007-66</t>
  </si>
  <si>
    <t>PRISIONEIROS</t>
  </si>
  <si>
    <t>METALURGICA BUZIN LTDA</t>
  </si>
  <si>
    <t>88.665.005/0001-84</t>
  </si>
  <si>
    <t>METALURGICA HASSMANN S.A</t>
  </si>
  <si>
    <t>89.772.065/0001-69</t>
  </si>
  <si>
    <t>Parafusos</t>
  </si>
  <si>
    <t>GGB BRASIL IND. DE MANCAIS E COMP. LTDA</t>
  </si>
  <si>
    <t>61.615.969/0001-61</t>
  </si>
  <si>
    <t>PPG IND DO BRASIL TINTAS E VERNIZES LTDA</t>
  </si>
  <si>
    <t>43.996.693/0001-27</t>
  </si>
  <si>
    <t>TINTAS</t>
  </si>
  <si>
    <t>SHERWIN-WILLIAMS DO BRASIL INDUSTRIA E COMERCIO LTDA</t>
  </si>
  <si>
    <t>60.872.306/0076-87</t>
  </si>
  <si>
    <t>RIBER SID IND COMERCIO E TRANSPORTES LTDA</t>
  </si>
  <si>
    <t>01.201.333/0002-22</t>
  </si>
  <si>
    <t>RESINAS</t>
  </si>
  <si>
    <t>PAUMAR SA - IND E COM</t>
  </si>
  <si>
    <t>60.621.141/0004-04</t>
  </si>
  <si>
    <t>TIPO</t>
  </si>
  <si>
    <t>Matéria-Prima</t>
  </si>
  <si>
    <t>Material Auxiliar</t>
  </si>
  <si>
    <t>Componentes</t>
  </si>
  <si>
    <t>TRG COMERCIO DE METAIS LTDA</t>
  </si>
  <si>
    <t>04.103.609/0001-47</t>
  </si>
  <si>
    <t>SUCATA</t>
  </si>
  <si>
    <t>FORMAF INDUSTRIA E COMERCIO DE METAIS LTDA</t>
  </si>
  <si>
    <t>01.015.846/0001-68</t>
  </si>
  <si>
    <t>NEWFER LTDA</t>
  </si>
  <si>
    <t>12.105.650/0001-80</t>
  </si>
  <si>
    <t>DIFERRO ACOS ESPECIAIS</t>
  </si>
  <si>
    <t>90.115.577/0007-27</t>
  </si>
  <si>
    <t>OLIMPIA COMERCIO DE SUCATAS EIRELLI</t>
  </si>
  <si>
    <t>72.374.671/0001-23</t>
  </si>
  <si>
    <t>MAXICORTE INDUSTRIA E COMERCIO DE ACO LTDA</t>
  </si>
  <si>
    <t>91.960.971/0001-39</t>
  </si>
  <si>
    <t>INOX PIRATINI COMERCIO DE METAIS LTDA</t>
  </si>
  <si>
    <t>06.747.085/0001-52</t>
  </si>
  <si>
    <t>TECNOVA PREPARACAO DE MATERIAIS LTDA</t>
  </si>
  <si>
    <t>08.038.972/0001-87</t>
  </si>
  <si>
    <t>MS COMERCIO ATACADISTA DE PLASTICOS FERRO E ACOS EM GERAL LTDA</t>
  </si>
  <si>
    <t>44.330.011/0001-05</t>
  </si>
  <si>
    <t>GENERAL COAT PINTURA INDUSTRIAL LTDA</t>
  </si>
  <si>
    <t>09.451.565/0001-60</t>
  </si>
  <si>
    <t>METALTECSS REVESTIMENTOS DE METAIS LTDA</t>
  </si>
  <si>
    <t>00.925.102/0001-18</t>
  </si>
  <si>
    <t>BRASPO TERCEIRIZACOES LTDA</t>
  </si>
  <si>
    <t>01.322.670/0001-97</t>
  </si>
  <si>
    <t>GREFORTEC FORNOS IND E TRAT TER</t>
  </si>
  <si>
    <t>94.089.455/0001-79</t>
  </si>
  <si>
    <t>METALTECNICA METALURGICA LTDA</t>
  </si>
  <si>
    <t>02.984.383/0001-05</t>
  </si>
  <si>
    <t>92.820.299/0001-49</t>
  </si>
  <si>
    <t>Fábrica de Máquinas Almeida Ltda</t>
  </si>
  <si>
    <t>87.504.346/0001-05</t>
  </si>
  <si>
    <t>SERTEC INDUSTRIA MECANICA LTDA</t>
  </si>
  <si>
    <t>93.612.505/0001-98</t>
  </si>
  <si>
    <t>TRIMETAL BENEFICIAMENTOS LTDA</t>
  </si>
  <si>
    <t>06.109.754/0001-60</t>
  </si>
  <si>
    <t>USINABRAS INDUSTRIAL LTDA</t>
  </si>
  <si>
    <t>05.158.808/0001-15</t>
  </si>
  <si>
    <t>CND REVESTIMENTOS INDUSTRIAIS LTDA</t>
  </si>
  <si>
    <t>05.555.492/0001-03</t>
  </si>
  <si>
    <t>ULTRAPOXI PINTURAS INDUSTRIAIS LTDA</t>
  </si>
  <si>
    <t>00.067.457/0001-13</t>
  </si>
  <si>
    <t>PINTURA</t>
  </si>
  <si>
    <t>TRATAMENTO TÉRMICO</t>
  </si>
  <si>
    <t>USINAGEM</t>
  </si>
  <si>
    <t>REVESTIMENTOS</t>
  </si>
  <si>
    <t>Serviço Externo</t>
  </si>
  <si>
    <t>Qualidade</t>
  </si>
  <si>
    <t>Entrega</t>
  </si>
  <si>
    <t>Certificados</t>
  </si>
  <si>
    <t>RNC</t>
  </si>
  <si>
    <t>Interrupções no Cliente</t>
  </si>
  <si>
    <t>TOTAL</t>
  </si>
  <si>
    <t>Avaliação de Fornecedores</t>
  </si>
  <si>
    <t>Estabelecimento</t>
  </si>
  <si>
    <t>Período</t>
  </si>
  <si>
    <t>Fornecedor</t>
  </si>
  <si>
    <t>Nome</t>
  </si>
  <si>
    <t>Ponto Controle</t>
  </si>
  <si>
    <t>Índice</t>
  </si>
  <si>
    <t>Percentual</t>
  </si>
  <si>
    <t>Nota</t>
  </si>
  <si>
    <t>4 - Data Entrega</t>
  </si>
  <si>
    <t>102 - INTERRUPCOES NO CLIENTE</t>
  </si>
  <si>
    <t>104 - RNC</t>
  </si>
  <si>
    <t>108 - CERTIFICADOS</t>
  </si>
  <si>
    <t>FABRICA DE MAQUINAS ALMEIDA LTDA</t>
  </si>
  <si>
    <t>ARBUZ QUIMICA LTDA</t>
  </si>
  <si>
    <t>ARG MANGUEIRAS LTDA</t>
  </si>
  <si>
    <t>BEL AIR PNEUMATICA LTDA</t>
  </si>
  <si>
    <t>BELTONI ACOS E FERRAGENS</t>
  </si>
  <si>
    <t>BONANZA INDUSTRIA DE ARTEFATOS DE MADEIRA LTDA</t>
  </si>
  <si>
    <t>BONATTO FERRAMENTAS LTDA</t>
  </si>
  <si>
    <t>CENCI CIA LTDA</t>
  </si>
  <si>
    <t>CORTINTAS COMERCIO DE TINTAS LTDA</t>
  </si>
  <si>
    <t>COMERCIAL PROGRESSO EPI'S, CORREIAS E ROLAM LTDA</t>
  </si>
  <si>
    <t>COMERCIAL DE GAS CAINELLI LTDA</t>
  </si>
  <si>
    <t>CONTROL TECH INDUSTRIA E COMERCIO LTDA</t>
  </si>
  <si>
    <t>CRISTO REI MATERIAIS ELETRICOS LTDA</t>
  </si>
  <si>
    <t>CS SOLUCOES INDUSTRIAIS LTDA</t>
  </si>
  <si>
    <t>DR SUPRIMENTOS PARA ESCRITORIO LTDA</t>
  </si>
  <si>
    <t>ELETRONICA SINTEL LTDA</t>
  </si>
  <si>
    <t>ENERGIA COMUNICACAO VISUAL LTDA</t>
  </si>
  <si>
    <t>ENFAR IND E COME DE EBALAGENS EIRELI</t>
  </si>
  <si>
    <t>FEED TOOLS COMERCIO DISTRIBUICAO E REPRESENTACOES LTDA</t>
  </si>
  <si>
    <t>FOSECO INDUSTRIAL E COMERCIAL LTDA SAO PAULO</t>
  </si>
  <si>
    <t>FUSOPAR IND E COM DE PARAFUSOS</t>
  </si>
  <si>
    <t>GHENO COMERCIO E SERVICOS ELETRICOS LTDA</t>
  </si>
  <si>
    <t>GOTA DAGUA COM DE PROD DE HIGIENIZACAO E DESINFECCAO LTDA</t>
  </si>
  <si>
    <t>IBATEC ESPUMAS TECNICAS EIRELI</t>
  </si>
  <si>
    <t>IFM ELETRONIC LTDA</t>
  </si>
  <si>
    <t>ITALTERM SISTEMAS E CONTROLES INDUSTRIAIS LTDA</t>
  </si>
  <si>
    <t>KAIKU IND DE AUTO PECAS LTDA.</t>
  </si>
  <si>
    <t>1 - Qualidade</t>
  </si>
  <si>
    <t>LF SILVEIRA COMERCIO DE FERRAMENTAS LTDA</t>
  </si>
  <si>
    <t>LUBRITEC SCHERER DISTRIBUIDORA DE LUBRIFICANTES LTDA</t>
  </si>
  <si>
    <t>J MARCANTE E CIA LTDA</t>
  </si>
  <si>
    <t>MARCOLIZ CONFECCOES LTDA</t>
  </si>
  <si>
    <t>MBA COMERCIO DE FERRAMENTAS LTDA.</t>
  </si>
  <si>
    <t>MEGA PAPEIS LTDA</t>
  </si>
  <si>
    <t>MESSER GASES LTDA</t>
  </si>
  <si>
    <t>META IND E COM E SERVICOS LTD</t>
  </si>
  <si>
    <t>MIANOS COMERCIO LTDA.</t>
  </si>
  <si>
    <t>MIRAI METALS &amp; MINERALS EIRELI</t>
  </si>
  <si>
    <t>MT TOOLS COMERCIAO DE FERRAMENTA LTDA</t>
  </si>
  <si>
    <t>PAESE COMERCIO DE FERRAGENS LTDA</t>
  </si>
  <si>
    <t>PORTOLUB COMERCIO DE LUBRIFICANTES LTDA</t>
  </si>
  <si>
    <t>POSTO SERVICOS SERRA GAUCHA LTDA</t>
  </si>
  <si>
    <t>CARLAO PRATOMIL SERVICOS DE ALIMENTOS LTDA</t>
  </si>
  <si>
    <t>SINTO PRESSENGE MÁQUINAS LIMITADA</t>
  </si>
  <si>
    <t>PRO-TECH INDUSTRIA DE EQUIPAMENTOS DE PROTECAO EIR</t>
  </si>
  <si>
    <t>PS DISTRIBUIDORA DE CORREIAS LTDA</t>
  </si>
  <si>
    <t>QUIMINORT IND. E COM. LTDA.</t>
  </si>
  <si>
    <t>RADAX DO BRASIL COM. DE FERRAGENS LTDA.</t>
  </si>
  <si>
    <t>RAUTER QUIMICA LTDA</t>
  </si>
  <si>
    <t>REFRATEK IND COM PROD REFRATARIOS LTDA</t>
  </si>
  <si>
    <t>REI IND E COM DE ABRASIVOS LTDA</t>
  </si>
  <si>
    <t>TORNEARIA E MECANICA SANTO ANTAO</t>
  </si>
  <si>
    <t>SENSE ELETRONICA LTDA</t>
  </si>
  <si>
    <t>VALENTINI E CIA LTDA - FABRICA</t>
  </si>
  <si>
    <t>PICOLOTTO QUEVEDO LTDA</t>
  </si>
  <si>
    <t>REAL CENTER MATERIAIS E EQUIP. ELETR. LTDA</t>
  </si>
  <si>
    <t>SAMACA BENEFICIAMENTO E PROCESSAMENTOS LTDA</t>
  </si>
  <si>
    <t>SF COM DE PAPEIS EIRELLI</t>
  </si>
  <si>
    <t>COPA ENERGIA DISTRIBUIDORA DE GAS S.A.-RS</t>
  </si>
  <si>
    <t>MICHELE APARECIDA HUNGER</t>
  </si>
  <si>
    <t>PRO-LUVAS INDUSTRIA E COMERCIO DE PRODUTOS DE SEGURANCA LTDA</t>
  </si>
  <si>
    <t>KLINTEX INSUMOS INDUSTRIAIS</t>
  </si>
  <si>
    <t>KURITA DO BRASIL LTDA</t>
  </si>
  <si>
    <t>TURBO DIESEL COMERCIO DE COMBUSTIVEIS LTDA</t>
  </si>
  <si>
    <t>AL METALURGIA LTDA</t>
  </si>
  <si>
    <t>CELMAR COML E IMPORT LTDA</t>
  </si>
  <si>
    <t>JOBE LUV INDUSTRIA E COMERCIO LTDA.</t>
  </si>
  <si>
    <t>ZS INDUSTRIA DE FERRAMENTAS LTDA</t>
  </si>
  <si>
    <t>TGSUL COMERCIO E INDUSTRIA DE FERRAMENTAS LTDA –EPP</t>
  </si>
  <si>
    <t>ASK CRIOS PRODUTOS QUIMICOS DO BRASIL LTDA</t>
  </si>
  <si>
    <t>INBRASFAMA IND.BRAS.FARINHA MADEIRA LTDA</t>
  </si>
  <si>
    <t>METALURGICA IMAC LTDA.</t>
  </si>
  <si>
    <t>AUTO ELETRICA REAL LTDA</t>
  </si>
  <si>
    <t>SULBAG INDUSTRIA E COMERCIO DE BIG BAGS LTDA</t>
  </si>
  <si>
    <t>SUL FILMES PLASTICOS STRETCH LTDA</t>
  </si>
  <si>
    <t>Tabela</t>
  </si>
  <si>
    <t>Avaliado</t>
  </si>
  <si>
    <t>selecionar mês:</t>
  </si>
  <si>
    <t>Quantidade Aprovada</t>
  </si>
  <si>
    <t>ALBASTEEL</t>
  </si>
  <si>
    <t>ALIANCA</t>
  </si>
  <si>
    <t>ALMEIDA</t>
  </si>
  <si>
    <t>BRASPO</t>
  </si>
  <si>
    <t>COMIL AMERIC</t>
  </si>
  <si>
    <t>FORMAF</t>
  </si>
  <si>
    <t>GENERAL COAT</t>
  </si>
  <si>
    <t>INGEPAL</t>
  </si>
  <si>
    <t>INOX PIRATIN</t>
  </si>
  <si>
    <t>KAIKU</t>
  </si>
  <si>
    <t>MAXICORTE</t>
  </si>
  <si>
    <t>MEEHANITE</t>
  </si>
  <si>
    <t>METALTECNICA</t>
  </si>
  <si>
    <t>MET BUZIN</t>
  </si>
  <si>
    <t>MET HASSMANN</t>
  </si>
  <si>
    <t>METROPOLITAN</t>
  </si>
  <si>
    <t>MIANO,S</t>
  </si>
  <si>
    <t>OLIMPIA</t>
  </si>
  <si>
    <t>SERTEC IND</t>
  </si>
  <si>
    <t>SHERWIN</t>
  </si>
  <si>
    <t>TRATHO</t>
  </si>
  <si>
    <t>TRG</t>
  </si>
  <si>
    <t>UNIMIM</t>
  </si>
  <si>
    <t>USINABRAS</t>
  </si>
  <si>
    <t>ULTRAPOXI</t>
  </si>
  <si>
    <t>PPG IND</t>
  </si>
  <si>
    <t>COMIL ITA</t>
  </si>
  <si>
    <t>PAUMAR SC</t>
  </si>
  <si>
    <t>DIFERRO ACOS</t>
  </si>
  <si>
    <t>BUNTECH BENT</t>
  </si>
  <si>
    <t>MS COMERCIO</t>
  </si>
  <si>
    <t>GELF SIDERUR</t>
  </si>
  <si>
    <t>NUCLEO</t>
  </si>
  <si>
    <t>RIBER SID</t>
  </si>
  <si>
    <t>FERTILIGAS</t>
  </si>
  <si>
    <t>ÍNDICE DE DESEMPENHO GERAL DO FORNECEDOR - IDGF</t>
  </si>
  <si>
    <t>REVISÃO/VERSION</t>
  </si>
  <si>
    <t>A</t>
  </si>
  <si>
    <t>IDGF</t>
  </si>
  <si>
    <t>CLASSIFICAÇÃO</t>
  </si>
  <si>
    <t>CONSEQUÊNCIA</t>
  </si>
  <si>
    <t>90 a 100%</t>
  </si>
  <si>
    <t>Fornecedor Preferencial (indicado a participar de novos projetos)</t>
  </si>
  <si>
    <t>80 a 89,99 %</t>
  </si>
  <si>
    <t>B</t>
  </si>
  <si>
    <t>Fornecedor Bom. Capacidade de Qualidade Condicionada. A critério da Farina o fornecedor pode ser notificado para esclarecimentos. Não é necessário plano de ação</t>
  </si>
  <si>
    <t>70 a 79,99%</t>
  </si>
  <si>
    <t>C</t>
  </si>
  <si>
    <t>Fornecedor Regular. Capacidade de Qualidade sob análise. O fornecedor deve ser notificado para esclarecimentos. Obrigatório plano de ação</t>
  </si>
  <si>
    <t>Abaixo de 70%</t>
  </si>
  <si>
    <t>D</t>
  </si>
  <si>
    <t>Fornecedor sem capacidade de qualidade. Obrigatório plano de ação. Impossibilitado de novos negócios</t>
  </si>
  <si>
    <t>Nota: Fornecedores classificados como nível D durante 03 meses consecutivos, não participarão de novos desenvolvimentos. Estando sujeito a entrar em processo de descontinuidade.</t>
  </si>
  <si>
    <t>IQF</t>
  </si>
  <si>
    <t>IPE</t>
  </si>
  <si>
    <t>IGF</t>
  </si>
  <si>
    <t>ICF</t>
  </si>
  <si>
    <t>meta</t>
  </si>
  <si>
    <t>Qualidad
PPM</t>
  </si>
  <si>
    <t>AIR LIQUIDE BRASIL LTDA</t>
  </si>
  <si>
    <t>AIR LIQUIDE BRASIL LTDA 1</t>
  </si>
  <si>
    <t>ARWI REPRESENTACOES COMERCIAIS LTDA</t>
  </si>
  <si>
    <t>CMV CONSTRUCOES MECANICAS LTDA</t>
  </si>
  <si>
    <t>COMPENSADOS CJ KRINDGES</t>
  </si>
  <si>
    <t>CONSTRUBENE MATERIAIS DE CONTRUCAO LTDA</t>
  </si>
  <si>
    <t>FERRAMENTAS GERAIS COM IMP MAQ LTDA</t>
  </si>
  <si>
    <t>INDUCTOTHERM GROUP BRASIL LTDA</t>
  </si>
  <si>
    <t>PAN DISTRIBUIDORA LTDA</t>
  </si>
  <si>
    <t>REYPEL IMPORTADORA DE MAQUINAS LTDA</t>
  </si>
  <si>
    <t>ADRIANO BELINI</t>
  </si>
  <si>
    <t>Mês/Ano</t>
  </si>
  <si>
    <t>PPM_Emitente</t>
  </si>
  <si>
    <t>PPM_Nomeabrev</t>
  </si>
  <si>
    <t>Quantidade Recebida</t>
  </si>
  <si>
    <t>Quantidade Inspecionada</t>
  </si>
  <si>
    <t>Quantidade Rejeitada</t>
  </si>
  <si>
    <t>Quantidade Rejeitada 99</t>
  </si>
  <si>
    <t>Oct 2023</t>
  </si>
  <si>
    <t>ROTAVI</t>
  </si>
  <si>
    <t>TECNOVA</t>
  </si>
  <si>
    <t>PETRO PECAS</t>
  </si>
  <si>
    <t>PPM_CalculoPPM</t>
  </si>
  <si>
    <t>PPM_Percentual</t>
  </si>
  <si>
    <t>PETRO PECAS INDUSTRIA METALURGICA EIRELI</t>
  </si>
  <si>
    <t>SEM MOVIMENTO</t>
  </si>
  <si>
    <t>DATA</t>
  </si>
  <si>
    <t>JAN.24</t>
  </si>
  <si>
    <t>FEV.24</t>
  </si>
  <si>
    <t>MAR.24</t>
  </si>
  <si>
    <t>ABR.24</t>
  </si>
  <si>
    <t>MAI.24</t>
  </si>
  <si>
    <t>JUN.24</t>
  </si>
  <si>
    <t>JUL.24</t>
  </si>
  <si>
    <t>AGO.24</t>
  </si>
  <si>
    <t>SET.24</t>
  </si>
  <si>
    <t>OUT.24</t>
  </si>
  <si>
    <t>NOV.24</t>
  </si>
  <si>
    <t>DEZ.24</t>
  </si>
  <si>
    <t>MÉDIA 2024</t>
  </si>
  <si>
    <t>BENTO TUBOS E CONEXOES LTDA</t>
  </si>
  <si>
    <t>BUFFON BG</t>
  </si>
  <si>
    <t>CGL CASA DAS GAXETAS IND E COM LTDA</t>
  </si>
  <si>
    <t>ELETROPECAS COMERCIAL ELETRONICA LTDA</t>
  </si>
  <si>
    <t>REDE NACIONAL DE ENCOMENDAS LTDA</t>
  </si>
  <si>
    <t>RONALDO A. GIOTTO</t>
  </si>
  <si>
    <t>MODELO PNEUS LTDA</t>
  </si>
  <si>
    <t>AIR LIQUIDE DO BRASIL LTDA</t>
  </si>
  <si>
    <t>SEW EURODRIVE BRASIL LTDA</t>
  </si>
  <si>
    <t>HURTH INFER INDUSTRIA DE MAQUINAS E FERRAMENTAS LTDA</t>
  </si>
  <si>
    <t>VALTEC COM E IND ACES IND LTDA</t>
  </si>
  <si>
    <t>BORRAX TECNOLOGIA DA BORRACHA LTDA</t>
  </si>
  <si>
    <t/>
  </si>
  <si>
    <t>ACOPLANO COMERCIO DE ACOS LTDA</t>
  </si>
  <si>
    <t>BG FERRAMENTAS IND. COM. IMP. EXP. LTDA</t>
  </si>
  <si>
    <t>MOVEIS BURLIN LTDA.</t>
  </si>
  <si>
    <t>BWR INDUSTRIAL LTDA</t>
  </si>
  <si>
    <t>DILEMAR COMERCIAL LTDA - EPP</t>
  </si>
  <si>
    <t>EXTINBRAS EXTINTORES DO BRASIL LTDA</t>
  </si>
  <si>
    <t>GA WERLANG GESTAO E AMBIENTE LTDA</t>
  </si>
  <si>
    <t>GRAFICA SAO ROQUE LTDA</t>
  </si>
  <si>
    <t>IMDEPA ROLAMENTOS IMPORTACAO E COMERCIO LTDA</t>
  </si>
  <si>
    <t>IMPORTADORA DE ROLAMENTOS RADIAL LTDA 2</t>
  </si>
  <si>
    <t>INSTRUSUL INSTRUMENTOS DE MEDICAO LTDA</t>
  </si>
  <si>
    <t>LIMPACTO COM DE PRODUTOS DE LIMPEZA LTDA</t>
  </si>
  <si>
    <t>MAJUSEG COM DE ABRASILVOS E MAT SEG LTDA</t>
  </si>
  <si>
    <t>OSG SULAMERICANA DE FERRAMENTAS LTDA.</t>
  </si>
  <si>
    <t>RICMAR INDUSTRIA E COMERCIO DE INSUMOS PARA FUNDICOES LTDA</t>
  </si>
  <si>
    <t>SINTO BRASIL PRODUTOS LTDA</t>
  </si>
  <si>
    <t>TECNOLOGICA INDUSTRIA E COMERCIO DE FERRAMENTAS LTDA</t>
  </si>
  <si>
    <t>TIRRENO INDUSTRIA E COMERCIO DE PRODUTOS QUIMICOS LTDA</t>
  </si>
  <si>
    <t>COMERCIO DE CANOS MARCON</t>
  </si>
  <si>
    <t>VENTISTAMP METALURGICA LTDA</t>
  </si>
  <si>
    <t>FEBRATEC INDUSTRIA E COMERCIO LTDA</t>
  </si>
  <si>
    <t>MP &amp; CM INDUSTRIA  METALURGICA LTDA</t>
  </si>
  <si>
    <t>GRAFICA MONARCA LTDA</t>
  </si>
  <si>
    <t>APS COMPONENTES ELETRICOS LTDA</t>
  </si>
  <si>
    <t>GOLDSTAR COMERCIO DE SUCATAS LTDA</t>
  </si>
  <si>
    <t>Feb 2024</t>
  </si>
  <si>
    <t>FREUDENBERG</t>
  </si>
  <si>
    <t>ACOS FAVORIT DISTRIB LTDA CAXIAS</t>
  </si>
  <si>
    <t>ESPERANCA IND HIDRAULICA LTDA</t>
  </si>
  <si>
    <t>MECCATUS INDUSTRIA DE MAQUINAS E DISPOSITIVOS LTDA-EPP</t>
  </si>
  <si>
    <t>PONTES DISTRIBUIDORA DE MAQUINAS E EQUIPAMENTOS LTDA</t>
  </si>
  <si>
    <t>NB LOCACOES EPP</t>
  </si>
  <si>
    <t>SANPOSS TECNOLOGIA SUPRIMENTOS E CONSULTORIA INTERNACIAL LTDA</t>
  </si>
  <si>
    <t>CENCI UNIFORMES PROFISSIONAIS  LTDA</t>
  </si>
  <si>
    <t>MAZZOCHINI COM DE PRODUTOS LABORATORIAIS  LTDA</t>
  </si>
  <si>
    <t>SULPEC COMERCIO DE AUTOPECAS</t>
  </si>
  <si>
    <t>A T I BRASIL ARTIGOS TECNICOS INDUSTRIAIS LTDA</t>
  </si>
  <si>
    <t>SAMACA</t>
  </si>
  <si>
    <t>ABRASFER ESCOVAS INDS LTDA</t>
  </si>
  <si>
    <t>BONAPEL EMBALAGENS LTDA</t>
  </si>
  <si>
    <t>COSTA E SILVA COMERCIO DE FERRO LIGAS E METAIS LTDA</t>
  </si>
  <si>
    <t>KONECRANES DEMAG BRASIL LTDA</t>
  </si>
  <si>
    <t>MAZAK SULAMERICANA LTDA</t>
  </si>
  <si>
    <t>MECFLUX FLUIDOS INDUSTRIAIS LTDA</t>
  </si>
  <si>
    <t>GIOTTO PROTECOES SANFONADAS PARA MAQUINAS IND LTDA</t>
  </si>
  <si>
    <t>TECNOFUND EQUIPAMENTOS E SERVICOS LTDA</t>
  </si>
  <si>
    <t>DALCA ROBOTICA LTDA ME</t>
  </si>
  <si>
    <t>METAL WORK PNEUMATICA DO BRASIL</t>
  </si>
  <si>
    <t>PLENOBRAS DISTRIBUIDORA ELETRICA</t>
  </si>
  <si>
    <t>Apr 2024</t>
  </si>
  <si>
    <t>METALUR IMAC</t>
  </si>
  <si>
    <t>TRIMETAL BEM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</si>
</sst>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mmm\ /\ yyyy"/>
    <numFmt numFmtId="165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10"/>
      <color indexed="8"/>
      <name val="Tahoma"/>
      <family val="2"/>
    </font>
    <font>
      <sz val="8"/>
      <color theme="1"/>
      <name val="Verdana"/>
      <family val="2"/>
    </font>
    <font>
      <sz val="8"/>
      <color rgb="FF000000"/>
      <name val="Verdana"/>
      <family val="2"/>
    </font>
    <font>
      <sz val="8"/>
      <color rgb="FFFFFFFF"/>
      <name val="Verdana"/>
      <family val="2"/>
    </font>
    <font>
      <sz val="8"/>
      <color rgb="FF808080"/>
      <name val="Verdana"/>
      <family val="2"/>
    </font>
    <font>
      <sz val="10"/>
      <color theme="1"/>
      <name val="Arial"/>
      <family val="2"/>
    </font>
    <font>
      <sz val="13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8"/>
      <color theme="0" tint="-0.249977111117893"/>
      <name val="Calibri"/>
      <family val="2"/>
      <scheme val="minor"/>
    </font>
    <font>
      <b/>
      <sz val="12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2550E"/>
        <bgColor indexed="64"/>
      </patternFill>
    </fill>
    <fill>
      <patternFill patternType="solid">
        <fgColor rgb="FFFF2F2F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808080"/>
      </top>
      <bottom style="medium">
        <color rgb="FF000000"/>
      </bottom>
      <diagonal/>
    </border>
    <border>
      <left style="thin">
        <color rgb="FF808080"/>
      </left>
      <right/>
      <top style="thin">
        <color rgb="FF808080"/>
      </top>
      <bottom style="medium">
        <color rgb="FF000000"/>
      </bottom>
      <diagonal/>
    </border>
    <border>
      <left/>
      <right style="medium">
        <color rgb="FF000000"/>
      </right>
      <top style="thin">
        <color rgb="FF808080"/>
      </top>
      <bottom style="medium">
        <color rgb="FF000000"/>
      </bottom>
      <diagonal/>
    </border>
    <border>
      <left/>
      <right style="thin">
        <color rgb="FF808080"/>
      </right>
      <top style="thin">
        <color rgb="FF808080"/>
      </top>
      <bottom style="medium">
        <color rgb="FF00000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medium">
        <color rgb="FF000000"/>
      </right>
      <top/>
      <bottom style="thin">
        <color rgb="FF80808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9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5" fontId="0" fillId="0" borderId="1" xfId="0" applyNumberFormat="1" applyBorder="1"/>
    <xf numFmtId="10" fontId="0" fillId="0" borderId="0" xfId="1" applyNumberFormat="1" applyFont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/>
    </xf>
    <xf numFmtId="0" fontId="6" fillId="0" borderId="0" xfId="0" applyFont="1"/>
    <xf numFmtId="0" fontId="2" fillId="0" borderId="0" xfId="0" applyFont="1"/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/>
    <xf numFmtId="164" fontId="2" fillId="3" borderId="0" xfId="0" applyNumberFormat="1" applyFont="1" applyFill="1" applyAlignment="1">
      <alignment horizontal="center" vertical="center" wrapText="1"/>
    </xf>
    <xf numFmtId="0" fontId="7" fillId="0" borderId="0" xfId="0" applyFont="1"/>
    <xf numFmtId="9" fontId="7" fillId="0" borderId="0" xfId="0" applyNumberFormat="1" applyFont="1" applyAlignment="1">
      <alignment horizontal="center"/>
    </xf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8" fillId="4" borderId="1" xfId="0" applyFont="1" applyFill="1" applyBorder="1" applyAlignment="1">
      <alignment horizontal="left"/>
    </xf>
    <xf numFmtId="17" fontId="8" fillId="4" borderId="1" xfId="0" applyNumberFormat="1" applyFont="1" applyFill="1" applyBorder="1" applyAlignment="1">
      <alignment horizontal="right"/>
    </xf>
    <xf numFmtId="0" fontId="8" fillId="4" borderId="1" xfId="0" applyFont="1" applyFill="1" applyBorder="1" applyAlignment="1">
      <alignment horizontal="right"/>
    </xf>
    <xf numFmtId="0" fontId="10" fillId="5" borderId="3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49" fontId="11" fillId="6" borderId="6" xfId="0" applyNumberFormat="1" applyFont="1" applyFill="1" applyBorder="1" applyAlignment="1">
      <alignment horizontal="left" vertical="center"/>
    </xf>
    <xf numFmtId="49" fontId="12" fillId="5" borderId="8" xfId="0" applyNumberFormat="1" applyFont="1" applyFill="1" applyBorder="1" applyAlignment="1">
      <alignment horizontal="left" vertical="top"/>
    </xf>
    <xf numFmtId="49" fontId="12" fillId="5" borderId="9" xfId="0" applyNumberFormat="1" applyFont="1" applyFill="1" applyBorder="1" applyAlignment="1">
      <alignment horizontal="left" vertical="top"/>
    </xf>
    <xf numFmtId="4" fontId="9" fillId="7" borderId="7" xfId="0" applyNumberFormat="1" applyFont="1" applyFill="1" applyBorder="1" applyAlignment="1">
      <alignment horizontal="right" vertical="center"/>
    </xf>
    <xf numFmtId="4" fontId="9" fillId="5" borderId="7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9" fontId="13" fillId="0" borderId="0" xfId="0" applyNumberFormat="1" applyFont="1" applyAlignment="1">
      <alignment horizontal="center" vertical="center"/>
    </xf>
    <xf numFmtId="10" fontId="13" fillId="0" borderId="0" xfId="0" applyNumberFormat="1" applyFont="1" applyAlignment="1">
      <alignment horizontal="center" vertical="center"/>
    </xf>
    <xf numFmtId="0" fontId="3" fillId="2" borderId="48" xfId="0" applyFont="1" applyFill="1" applyBorder="1" applyAlignment="1">
      <alignment horizontal="center" vertical="center" wrapText="1"/>
    </xf>
    <xf numFmtId="9" fontId="24" fillId="0" borderId="37" xfId="0" applyNumberFormat="1" applyFont="1" applyBorder="1" applyAlignment="1">
      <alignment horizontal="center" vertical="center"/>
    </xf>
    <xf numFmtId="9" fontId="24" fillId="0" borderId="38" xfId="0" applyNumberFormat="1" applyFont="1" applyBorder="1" applyAlignment="1">
      <alignment horizontal="center" vertical="center"/>
    </xf>
    <xf numFmtId="9" fontId="24" fillId="0" borderId="39" xfId="0" applyNumberFormat="1" applyFont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left" vertical="top"/>
    </xf>
    <xf numFmtId="0" fontId="13" fillId="0" borderId="28" xfId="0" applyFont="1" applyBorder="1" applyAlignment="1">
      <alignment horizontal="center" vertical="center"/>
    </xf>
    <xf numFmtId="0" fontId="18" fillId="8" borderId="31" xfId="0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 horizontal="center" vertical="center"/>
    </xf>
    <xf numFmtId="0" fontId="18" fillId="9" borderId="31" xfId="0" applyFont="1" applyFill="1" applyBorder="1" applyAlignment="1">
      <alignment horizontal="center" vertical="center"/>
    </xf>
    <xf numFmtId="0" fontId="18" fillId="10" borderId="34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17" fontId="13" fillId="0" borderId="37" xfId="0" applyNumberFormat="1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7" fillId="12" borderId="41" xfId="0" applyFont="1" applyFill="1" applyBorder="1" applyAlignment="1">
      <alignment horizontal="center" vertical="center"/>
    </xf>
    <xf numFmtId="0" fontId="21" fillId="12" borderId="43" xfId="0" applyFont="1" applyFill="1" applyBorder="1" applyAlignment="1">
      <alignment horizontal="center" vertical="center" wrapText="1"/>
    </xf>
    <xf numFmtId="0" fontId="17" fillId="12" borderId="43" xfId="0" applyFont="1" applyFill="1" applyBorder="1" applyAlignment="1">
      <alignment horizontal="center" vertical="center" wrapText="1"/>
    </xf>
    <xf numFmtId="0" fontId="22" fillId="13" borderId="45" xfId="0" applyFont="1" applyFill="1" applyBorder="1" applyAlignment="1">
      <alignment horizontal="center" vertical="center"/>
    </xf>
    <xf numFmtId="10" fontId="13" fillId="13" borderId="46" xfId="0" applyNumberFormat="1" applyFont="1" applyFill="1" applyBorder="1" applyAlignment="1">
      <alignment horizontal="center" vertical="center"/>
    </xf>
    <xf numFmtId="10" fontId="23" fillId="0" borderId="47" xfId="0" applyNumberFormat="1" applyFont="1" applyBorder="1" applyAlignment="1">
      <alignment horizontal="center" vertical="center"/>
    </xf>
    <xf numFmtId="10" fontId="17" fillId="12" borderId="51" xfId="0" applyNumberFormat="1" applyFont="1" applyFill="1" applyBorder="1" applyAlignment="1">
      <alignment horizontal="center" vertical="center"/>
    </xf>
    <xf numFmtId="10" fontId="17" fillId="12" borderId="1" xfId="0" applyNumberFormat="1" applyFont="1" applyFill="1" applyBorder="1" applyAlignment="1">
      <alignment horizontal="center" vertical="center"/>
    </xf>
    <xf numFmtId="10" fontId="17" fillId="12" borderId="11" xfId="0" applyNumberFormat="1" applyFont="1" applyFill="1" applyBorder="1" applyAlignment="1">
      <alignment horizontal="center" vertical="center"/>
    </xf>
    <xf numFmtId="10" fontId="17" fillId="12" borderId="52" xfId="0" applyNumberFormat="1" applyFont="1" applyFill="1" applyBorder="1" applyAlignment="1">
      <alignment horizontal="center" vertical="center"/>
    </xf>
    <xf numFmtId="10" fontId="17" fillId="12" borderId="29" xfId="0" applyNumberFormat="1" applyFont="1" applyFill="1" applyBorder="1" applyAlignment="1">
      <alignment horizontal="center" vertical="center"/>
    </xf>
    <xf numFmtId="10" fontId="17" fillId="12" borderId="53" xfId="0" applyNumberFormat="1" applyFont="1" applyFill="1" applyBorder="1" applyAlignment="1">
      <alignment horizontal="center" vertical="center"/>
    </xf>
    <xf numFmtId="10" fontId="17" fillId="12" borderId="32" xfId="0" applyNumberFormat="1" applyFont="1" applyFill="1" applyBorder="1" applyAlignment="1">
      <alignment horizontal="center" vertical="center"/>
    </xf>
    <xf numFmtId="10" fontId="17" fillId="12" borderId="24" xfId="0" applyNumberFormat="1" applyFont="1" applyFill="1" applyBorder="1" applyAlignment="1">
      <alignment horizontal="center" vertical="center"/>
    </xf>
    <xf numFmtId="10" fontId="13" fillId="13" borderId="54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14" fontId="15" fillId="0" borderId="19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6" fillId="15" borderId="49" xfId="0" applyFont="1" applyFill="1" applyBorder="1" applyAlignment="1">
      <alignment horizontal="center" vertical="center"/>
    </xf>
    <xf numFmtId="0" fontId="16" fillId="15" borderId="50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0" fillId="11" borderId="40" xfId="0" applyFont="1" applyFill="1" applyBorder="1" applyAlignment="1">
      <alignment horizontal="center" vertical="center" wrapText="1"/>
    </xf>
    <xf numFmtId="0" fontId="20" fillId="11" borderId="42" xfId="0" applyFont="1" applyFill="1" applyBorder="1" applyAlignment="1">
      <alignment horizontal="center" vertical="center" wrapText="1"/>
    </xf>
    <xf numFmtId="0" fontId="20" fillId="11" borderId="4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8" fillId="8" borderId="16" xfId="0" applyFont="1" applyFill="1" applyBorder="1" applyAlignment="1">
      <alignment horizontal="center" vertical="center"/>
    </xf>
    <xf numFmtId="0" fontId="18" fillId="8" borderId="32" xfId="0" applyFont="1" applyFill="1" applyBorder="1" applyAlignment="1">
      <alignment horizontal="center" vertical="center"/>
    </xf>
    <xf numFmtId="0" fontId="18" fillId="8" borderId="33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8" fillId="8" borderId="32" xfId="0" applyFont="1" applyFill="1" applyBorder="1" applyAlignment="1">
      <alignment horizontal="center" vertical="center" wrapText="1"/>
    </xf>
    <xf numFmtId="44" fontId="18" fillId="3" borderId="16" xfId="2" applyFont="1" applyFill="1" applyBorder="1" applyAlignment="1" applyProtection="1">
      <alignment horizontal="center" vertical="center"/>
    </xf>
    <xf numFmtId="44" fontId="18" fillId="3" borderId="32" xfId="2" applyFont="1" applyFill="1" applyBorder="1" applyAlignment="1" applyProtection="1">
      <alignment horizontal="center" vertical="center"/>
    </xf>
    <xf numFmtId="0" fontId="18" fillId="3" borderId="33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32" xfId="0" applyFont="1" applyFill="1" applyBorder="1" applyAlignment="1">
      <alignment horizontal="center" vertical="center" wrapText="1"/>
    </xf>
    <xf numFmtId="44" fontId="18" fillId="9" borderId="16" xfId="2" applyFont="1" applyFill="1" applyBorder="1" applyAlignment="1" applyProtection="1">
      <alignment horizontal="center" vertical="center"/>
    </xf>
    <xf numFmtId="44" fontId="18" fillId="9" borderId="32" xfId="2" applyFont="1" applyFill="1" applyBorder="1" applyAlignment="1" applyProtection="1">
      <alignment horizontal="center" vertical="center"/>
    </xf>
    <xf numFmtId="0" fontId="18" fillId="9" borderId="33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18" fillId="9" borderId="32" xfId="0" applyFont="1" applyFill="1" applyBorder="1" applyAlignment="1">
      <alignment horizontal="center" vertical="center" wrapText="1"/>
    </xf>
    <xf numFmtId="0" fontId="18" fillId="10" borderId="23" xfId="0" applyFont="1" applyFill="1" applyBorder="1" applyAlignment="1">
      <alignment horizontal="center" vertical="center"/>
    </xf>
    <xf numFmtId="0" fontId="18" fillId="10" borderId="35" xfId="0" applyFont="1" applyFill="1" applyBorder="1" applyAlignment="1">
      <alignment horizontal="center" vertical="center"/>
    </xf>
    <xf numFmtId="0" fontId="18" fillId="10" borderId="36" xfId="0" applyFont="1" applyFill="1" applyBorder="1" applyAlignment="1">
      <alignment horizontal="center" vertical="center" wrapText="1"/>
    </xf>
    <xf numFmtId="0" fontId="18" fillId="10" borderId="24" xfId="0" applyFont="1" applyFill="1" applyBorder="1" applyAlignment="1">
      <alignment horizontal="center" vertical="center" wrapText="1"/>
    </xf>
    <xf numFmtId="0" fontId="18" fillId="10" borderId="3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3">
    <cellStyle name="Moeda" xfId="2" builtinId="4"/>
    <cellStyle name="Normal" xfId="0" builtinId="0"/>
    <cellStyle name="Porcentagem" xfId="1" builtinId="5"/>
  </cellStyles>
  <dxfs count="52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71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71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71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71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71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71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71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71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71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71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71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71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B5715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IDGF 2024</a:t>
            </a:r>
          </a:p>
        </c:rich>
      </c:tx>
      <c:layout>
        <c:manualLayout>
          <c:xMode val="edge"/>
          <c:yMode val="edge"/>
          <c:x val="0.43918122648292446"/>
          <c:y val="2.8484691403012259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3011702822378885E-2"/>
          <c:y val="3.8127986671105944E-2"/>
          <c:w val="0.92208311170406021"/>
          <c:h val="0.88382758727682609"/>
        </c:manualLayout>
      </c:layout>
      <c:barChart>
        <c:barDir val="col"/>
        <c:grouping val="clustered"/>
        <c:varyColors val="0"/>
        <c:ser>
          <c:idx val="0"/>
          <c:order val="0"/>
          <c:tx>
            <c:v>IDGF</c:v>
          </c:tx>
          <c:spPr>
            <a:solidFill>
              <a:schemeClr val="tx2">
                <a:lumMod val="75000"/>
              </a:schemeClr>
            </a:solidFill>
            <a:ln w="25400">
              <a:solidFill>
                <a:srgbClr val="00B050"/>
              </a:solidFill>
            </a:ln>
            <a:effectLst/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95F-42AC-BF90-9C713BC1B1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IDGF'!$C$13:$O$13</c:f>
              <c:strCache>
                <c:ptCount val="13"/>
                <c:pt idx="0">
                  <c:v>JAN.24</c:v>
                </c:pt>
                <c:pt idx="1">
                  <c:v>FEV.24</c:v>
                </c:pt>
                <c:pt idx="2">
                  <c:v>MAR.24</c:v>
                </c:pt>
                <c:pt idx="3">
                  <c:v>ABR.24</c:v>
                </c:pt>
                <c:pt idx="4">
                  <c:v>MAI.24</c:v>
                </c:pt>
                <c:pt idx="5">
                  <c:v>JUN.24</c:v>
                </c:pt>
                <c:pt idx="6">
                  <c:v>JUL.24</c:v>
                </c:pt>
                <c:pt idx="7">
                  <c:v>AGO.24</c:v>
                </c:pt>
                <c:pt idx="8">
                  <c:v>SET.24</c:v>
                </c:pt>
                <c:pt idx="9">
                  <c:v>OUT.24</c:v>
                </c:pt>
                <c:pt idx="10">
                  <c:v>NOV.24</c:v>
                </c:pt>
                <c:pt idx="11">
                  <c:v>DEZ.24</c:v>
                </c:pt>
                <c:pt idx="12">
                  <c:v>MÉDIA 2024</c:v>
                </c:pt>
              </c:strCache>
            </c:strRef>
          </c:cat>
          <c:val>
            <c:numRef>
              <c:f>'Gráfico IDGF'!$C$18:$O$18</c:f>
              <c:numCache>
                <c:formatCode>0.00%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5F-42AC-BF90-9C713BC1B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6067808"/>
        <c:axId val="165530488"/>
      </c:barChart>
      <c:lineChart>
        <c:grouping val="standard"/>
        <c:varyColors val="0"/>
        <c:ser>
          <c:idx val="1"/>
          <c:order val="1"/>
          <c:tx>
            <c:v>META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'Gráfico IDGF'!$C$13:$N$13</c:f>
              <c:strCache>
                <c:ptCount val="12"/>
                <c:pt idx="0">
                  <c:v>JAN.24</c:v>
                </c:pt>
                <c:pt idx="1">
                  <c:v>FEV.24</c:v>
                </c:pt>
                <c:pt idx="2">
                  <c:v>MAR.24</c:v>
                </c:pt>
                <c:pt idx="3">
                  <c:v>ABR.24</c:v>
                </c:pt>
                <c:pt idx="4">
                  <c:v>MAI.24</c:v>
                </c:pt>
                <c:pt idx="5">
                  <c:v>JUN.24</c:v>
                </c:pt>
                <c:pt idx="6">
                  <c:v>JUL.24</c:v>
                </c:pt>
                <c:pt idx="7">
                  <c:v>AGO.24</c:v>
                </c:pt>
                <c:pt idx="8">
                  <c:v>SET.24</c:v>
                </c:pt>
                <c:pt idx="9">
                  <c:v>OUT.24</c:v>
                </c:pt>
                <c:pt idx="10">
                  <c:v>NOV.24</c:v>
                </c:pt>
                <c:pt idx="11">
                  <c:v>DEZ.24</c:v>
                </c:pt>
              </c:strCache>
            </c:strRef>
          </c:cat>
          <c:val>
            <c:numRef>
              <c:f>'Gráfico IDGF'!$C$21:$N$21</c:f>
              <c:numCache>
                <c:formatCode>0%</c:formatCode>
                <c:ptCount val="12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5F-42AC-BF90-9C713BC1B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067808"/>
        <c:axId val="165530488"/>
      </c:lineChart>
      <c:catAx>
        <c:axId val="16606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5530488"/>
        <c:crosses val="autoZero"/>
        <c:auto val="1"/>
        <c:lblAlgn val="ctr"/>
        <c:lblOffset val="100"/>
        <c:noMultiLvlLbl val="0"/>
      </c:catAx>
      <c:valAx>
        <c:axId val="1655304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6067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972537531248851"/>
          <c:y val="7.4423720297174881E-3"/>
          <c:w val="6.1627004904897489E-2"/>
          <c:h val="9.66253708790627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134473</xdr:colOff>
      <xdr:row>19</xdr:row>
      <xdr:rowOff>22708</xdr:rowOff>
    </xdr:from>
    <xdr:to>
      <xdr:col>14</xdr:col>
      <xdr:colOff>593914</xdr:colOff>
      <xdr:row>38</xdr:row>
      <xdr:rowOff>22413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F838996-F239-4C34-AE10-5635EE816D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78442</xdr:colOff>
      <xdr:row>0</xdr:row>
      <xdr:rowOff>78441</xdr:rowOff>
    </xdr:from>
    <xdr:to>
      <xdr:col>1</xdr:col>
      <xdr:colOff>1602441</xdr:colOff>
      <xdr:row>3</xdr:row>
      <xdr:rowOff>257735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BF2C068-B7F8-4500-AE1E-FD9810704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42" y="78441"/>
          <a:ext cx="2129117" cy="750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workbookViewId="0">
      <selection activeCell="L16" sqref="L16"/>
    </sheetView>
  </sheetViews>
  <sheetFormatPr defaultRowHeight="15" x14ac:dyDescent="0.25"/>
  <cols>
    <col min="1" max="3" width="17.5703125" customWidth="1"/>
    <col min="4" max="10" width="16.42578125" customWidth="1"/>
  </cols>
  <sheetData>
    <row r="1" spans="1:10" ht="15.75" thickBot="1" x14ac:dyDescent="0.3">
      <c r="A1" s="28" t="s">
        <v>307</v>
      </c>
      <c r="B1" s="27" t="s">
        <v>308</v>
      </c>
      <c r="C1" s="29" t="s">
        <v>309</v>
      </c>
      <c r="D1" s="30" t="s">
        <v>310</v>
      </c>
      <c r="E1" s="30" t="s">
        <v>311</v>
      </c>
      <c r="F1" s="30" t="s">
        <v>236</v>
      </c>
      <c r="G1" s="30" t="s">
        <v>312</v>
      </c>
      <c r="H1" s="30" t="s">
        <v>313</v>
      </c>
      <c r="I1" s="30" t="s">
        <v>318</v>
      </c>
      <c r="J1" s="30" t="s">
        <v>319</v>
      </c>
    </row>
    <row r="2" spans="1:10" x14ac:dyDescent="0.25">
      <c r="A2" s="31" t="s">
        <v>314</v>
      </c>
      <c r="B2" s="45">
        <v>1025</v>
      </c>
      <c r="C2" s="32" t="s">
        <v>237</v>
      </c>
      <c r="D2" s="33">
        <v>4000</v>
      </c>
      <c r="E2" s="33">
        <v>0</v>
      </c>
      <c r="F2" s="33">
        <v>0</v>
      </c>
      <c r="G2" s="33">
        <v>0</v>
      </c>
      <c r="H2" s="33">
        <v>0</v>
      </c>
      <c r="I2" s="33">
        <v>0</v>
      </c>
      <c r="J2" s="33">
        <v>100</v>
      </c>
    </row>
    <row r="3" spans="1:10" x14ac:dyDescent="0.25">
      <c r="A3" s="31" t="s">
        <v>314</v>
      </c>
      <c r="B3" s="45">
        <v>1030</v>
      </c>
      <c r="C3" s="32" t="s">
        <v>238</v>
      </c>
      <c r="D3" s="34">
        <v>30000</v>
      </c>
      <c r="E3" s="34">
        <v>0</v>
      </c>
      <c r="F3" s="34">
        <v>0</v>
      </c>
      <c r="G3" s="34">
        <v>0</v>
      </c>
      <c r="H3" s="34">
        <v>0</v>
      </c>
      <c r="I3" s="34">
        <v>0</v>
      </c>
      <c r="J3" s="34">
        <v>100</v>
      </c>
    </row>
    <row r="4" spans="1:10" x14ac:dyDescent="0.25">
      <c r="A4" s="31" t="s">
        <v>314</v>
      </c>
      <c r="B4" s="45">
        <v>1031</v>
      </c>
      <c r="C4" s="32" t="s">
        <v>239</v>
      </c>
      <c r="D4" s="33">
        <v>154</v>
      </c>
      <c r="E4" s="33">
        <v>154</v>
      </c>
      <c r="F4" s="33">
        <v>150</v>
      </c>
      <c r="G4" s="33">
        <v>4</v>
      </c>
      <c r="H4" s="33">
        <v>0</v>
      </c>
      <c r="I4" s="33">
        <v>0</v>
      </c>
      <c r="J4" s="33">
        <v>100</v>
      </c>
    </row>
    <row r="5" spans="1:10" x14ac:dyDescent="0.25">
      <c r="A5" s="31" t="s">
        <v>314</v>
      </c>
      <c r="B5" s="45">
        <v>1067</v>
      </c>
      <c r="C5" s="32" t="s">
        <v>240</v>
      </c>
      <c r="D5" s="34">
        <v>600</v>
      </c>
      <c r="E5" s="34">
        <v>480</v>
      </c>
      <c r="F5" s="34">
        <v>480</v>
      </c>
      <c r="G5" s="34">
        <v>0</v>
      </c>
      <c r="H5" s="34">
        <v>0</v>
      </c>
      <c r="I5" s="34">
        <v>0</v>
      </c>
      <c r="J5" s="34">
        <v>100</v>
      </c>
    </row>
    <row r="6" spans="1:10" x14ac:dyDescent="0.25">
      <c r="A6" s="31" t="s">
        <v>314</v>
      </c>
      <c r="B6" s="45">
        <v>1101</v>
      </c>
      <c r="C6" s="32" t="s">
        <v>241</v>
      </c>
      <c r="D6" s="33">
        <v>4000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100</v>
      </c>
    </row>
    <row r="7" spans="1:10" x14ac:dyDescent="0.25">
      <c r="A7" s="31" t="s">
        <v>314</v>
      </c>
      <c r="B7" s="45">
        <v>1171</v>
      </c>
      <c r="C7" s="32" t="s">
        <v>242</v>
      </c>
      <c r="D7" s="34">
        <v>74430</v>
      </c>
      <c r="E7" s="34">
        <v>74430</v>
      </c>
      <c r="F7" s="34">
        <v>74430</v>
      </c>
      <c r="G7" s="34">
        <v>0</v>
      </c>
      <c r="H7" s="34">
        <v>0</v>
      </c>
      <c r="I7" s="34">
        <v>0</v>
      </c>
      <c r="J7" s="34">
        <v>100</v>
      </c>
    </row>
    <row r="8" spans="1:10" x14ac:dyDescent="0.25">
      <c r="A8" s="31" t="s">
        <v>314</v>
      </c>
      <c r="B8" s="45">
        <v>1183</v>
      </c>
      <c r="C8" s="32" t="s">
        <v>243</v>
      </c>
      <c r="D8" s="33">
        <v>1153</v>
      </c>
      <c r="E8" s="33">
        <v>1153</v>
      </c>
      <c r="F8" s="33">
        <v>1152</v>
      </c>
      <c r="G8" s="33">
        <v>1</v>
      </c>
      <c r="H8" s="33">
        <v>0</v>
      </c>
      <c r="I8" s="33">
        <v>0</v>
      </c>
      <c r="J8" s="33">
        <v>100</v>
      </c>
    </row>
    <row r="9" spans="1:10" x14ac:dyDescent="0.25">
      <c r="A9" s="31" t="s">
        <v>314</v>
      </c>
      <c r="B9" s="45">
        <v>1221</v>
      </c>
      <c r="C9" s="32" t="s">
        <v>245</v>
      </c>
      <c r="D9" s="34">
        <v>27100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100</v>
      </c>
    </row>
    <row r="10" spans="1:10" x14ac:dyDescent="0.25">
      <c r="A10" s="31" t="s">
        <v>314</v>
      </c>
      <c r="B10" s="45">
        <v>1239</v>
      </c>
      <c r="C10" s="32" t="s">
        <v>246</v>
      </c>
      <c r="D10" s="33">
        <v>460</v>
      </c>
      <c r="E10" s="33">
        <v>420</v>
      </c>
      <c r="F10" s="33">
        <v>420</v>
      </c>
      <c r="G10" s="33">
        <v>0</v>
      </c>
      <c r="H10" s="33">
        <v>0</v>
      </c>
      <c r="I10" s="33">
        <v>0</v>
      </c>
      <c r="J10" s="33">
        <v>100</v>
      </c>
    </row>
    <row r="11" spans="1:10" x14ac:dyDescent="0.25">
      <c r="A11" s="31" t="s">
        <v>314</v>
      </c>
      <c r="B11" s="45">
        <v>1273</v>
      </c>
      <c r="C11" s="32" t="s">
        <v>247</v>
      </c>
      <c r="D11" s="34">
        <v>30582</v>
      </c>
      <c r="E11" s="34">
        <v>30510</v>
      </c>
      <c r="F11" s="34">
        <v>30510</v>
      </c>
      <c r="G11" s="34">
        <v>0</v>
      </c>
      <c r="H11" s="34">
        <v>0</v>
      </c>
      <c r="I11" s="34">
        <v>0</v>
      </c>
      <c r="J11" s="34">
        <v>100</v>
      </c>
    </row>
    <row r="12" spans="1:10" x14ac:dyDescent="0.25">
      <c r="A12" s="31" t="s">
        <v>314</v>
      </c>
      <c r="B12" s="45">
        <v>1280</v>
      </c>
      <c r="C12" s="32" t="s">
        <v>248</v>
      </c>
      <c r="D12" s="33">
        <v>8000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100</v>
      </c>
    </row>
    <row r="13" spans="1:10" x14ac:dyDescent="0.25">
      <c r="A13" s="31" t="s">
        <v>314</v>
      </c>
      <c r="B13" s="45">
        <v>1291</v>
      </c>
      <c r="C13" s="32" t="s">
        <v>249</v>
      </c>
      <c r="D13" s="34">
        <v>819</v>
      </c>
      <c r="E13" s="34">
        <v>819</v>
      </c>
      <c r="F13" s="34">
        <v>815</v>
      </c>
      <c r="G13" s="34">
        <v>4</v>
      </c>
      <c r="H13" s="34">
        <v>0</v>
      </c>
      <c r="I13" s="34">
        <v>0</v>
      </c>
      <c r="J13" s="34">
        <v>100</v>
      </c>
    </row>
    <row r="14" spans="1:10" x14ac:dyDescent="0.25">
      <c r="A14" s="31" t="s">
        <v>314</v>
      </c>
      <c r="B14" s="45">
        <v>1295</v>
      </c>
      <c r="C14" s="32" t="s">
        <v>251</v>
      </c>
      <c r="D14" s="33">
        <v>5026</v>
      </c>
      <c r="E14" s="33">
        <v>5026</v>
      </c>
      <c r="F14" s="33">
        <v>0</v>
      </c>
      <c r="G14" s="33">
        <v>0</v>
      </c>
      <c r="H14" s="33">
        <v>0</v>
      </c>
      <c r="I14" s="33">
        <v>0</v>
      </c>
      <c r="J14" s="33">
        <v>100</v>
      </c>
    </row>
    <row r="15" spans="1:10" x14ac:dyDescent="0.25">
      <c r="A15" s="31" t="s">
        <v>314</v>
      </c>
      <c r="B15" s="45">
        <v>1298</v>
      </c>
      <c r="C15" s="32" t="s">
        <v>252</v>
      </c>
      <c r="D15" s="34">
        <v>35380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100</v>
      </c>
    </row>
    <row r="16" spans="1:10" x14ac:dyDescent="0.25">
      <c r="A16" s="31" t="s">
        <v>314</v>
      </c>
      <c r="B16" s="45">
        <v>1301</v>
      </c>
      <c r="C16" s="32" t="s">
        <v>253</v>
      </c>
      <c r="D16" s="33">
        <v>2000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100</v>
      </c>
    </row>
    <row r="17" spans="1:10" x14ac:dyDescent="0.25">
      <c r="A17" s="31" t="s">
        <v>314</v>
      </c>
      <c r="B17" s="45">
        <v>1320</v>
      </c>
      <c r="C17" s="32" t="s">
        <v>97</v>
      </c>
      <c r="D17" s="34">
        <v>101840</v>
      </c>
      <c r="E17" s="34">
        <v>31200</v>
      </c>
      <c r="F17" s="34">
        <v>31200</v>
      </c>
      <c r="G17" s="34">
        <v>0</v>
      </c>
      <c r="H17" s="34">
        <v>0</v>
      </c>
      <c r="I17" s="34">
        <v>0</v>
      </c>
      <c r="J17" s="34">
        <v>100</v>
      </c>
    </row>
    <row r="18" spans="1:10" x14ac:dyDescent="0.25">
      <c r="A18" s="31" t="s">
        <v>314</v>
      </c>
      <c r="B18" s="45">
        <v>1329</v>
      </c>
      <c r="C18" s="32" t="s">
        <v>254</v>
      </c>
      <c r="D18" s="33">
        <v>203080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100</v>
      </c>
    </row>
    <row r="19" spans="1:10" x14ac:dyDescent="0.25">
      <c r="A19" s="31" t="s">
        <v>314</v>
      </c>
      <c r="B19" s="45">
        <v>1402</v>
      </c>
      <c r="C19" s="32" t="s">
        <v>315</v>
      </c>
      <c r="D19" s="34">
        <v>14000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100</v>
      </c>
    </row>
    <row r="20" spans="1:10" x14ac:dyDescent="0.25">
      <c r="A20" s="31" t="s">
        <v>314</v>
      </c>
      <c r="B20" s="45">
        <v>1424</v>
      </c>
      <c r="C20" s="32" t="s">
        <v>255</v>
      </c>
      <c r="D20" s="33">
        <v>94</v>
      </c>
      <c r="E20" s="33">
        <v>94</v>
      </c>
      <c r="F20" s="33">
        <v>89</v>
      </c>
      <c r="G20" s="33">
        <v>5</v>
      </c>
      <c r="H20" s="33">
        <v>0</v>
      </c>
      <c r="I20" s="33">
        <v>0</v>
      </c>
      <c r="J20" s="33">
        <v>100</v>
      </c>
    </row>
    <row r="21" spans="1:10" x14ac:dyDescent="0.25">
      <c r="A21" s="31" t="s">
        <v>314</v>
      </c>
      <c r="B21" s="45">
        <v>1428</v>
      </c>
      <c r="C21" s="32" t="s">
        <v>256</v>
      </c>
      <c r="D21" s="34">
        <v>378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100</v>
      </c>
    </row>
    <row r="22" spans="1:10" x14ac:dyDescent="0.25">
      <c r="A22" s="31" t="s">
        <v>314</v>
      </c>
      <c r="B22" s="45">
        <v>1459</v>
      </c>
      <c r="C22" s="32" t="s">
        <v>316</v>
      </c>
      <c r="D22" s="33">
        <v>15300</v>
      </c>
      <c r="E22" s="33">
        <v>15300</v>
      </c>
      <c r="F22" s="33">
        <v>15300</v>
      </c>
      <c r="G22" s="33">
        <v>0</v>
      </c>
      <c r="H22" s="33">
        <v>0</v>
      </c>
      <c r="I22" s="33">
        <v>0</v>
      </c>
      <c r="J22" s="33">
        <v>100</v>
      </c>
    </row>
    <row r="23" spans="1:10" x14ac:dyDescent="0.25">
      <c r="A23" s="31" t="s">
        <v>314</v>
      </c>
      <c r="B23" s="45">
        <v>1481</v>
      </c>
      <c r="C23" s="32" t="s">
        <v>257</v>
      </c>
      <c r="D23" s="34">
        <v>175</v>
      </c>
      <c r="E23" s="34">
        <v>175</v>
      </c>
      <c r="F23" s="34">
        <v>175</v>
      </c>
      <c r="G23" s="34">
        <v>0</v>
      </c>
      <c r="H23" s="34">
        <v>0</v>
      </c>
      <c r="I23" s="34">
        <v>0</v>
      </c>
      <c r="J23" s="34">
        <v>100</v>
      </c>
    </row>
    <row r="24" spans="1:10" x14ac:dyDescent="0.25">
      <c r="A24" s="31" t="s">
        <v>314</v>
      </c>
      <c r="B24" s="45">
        <v>1482</v>
      </c>
      <c r="C24" s="32" t="s">
        <v>258</v>
      </c>
      <c r="D24" s="33">
        <v>70290</v>
      </c>
      <c r="E24" s="33">
        <v>56690</v>
      </c>
      <c r="F24" s="33">
        <v>56690</v>
      </c>
      <c r="G24" s="33">
        <v>0</v>
      </c>
      <c r="H24" s="33">
        <v>0</v>
      </c>
      <c r="I24" s="33">
        <v>0</v>
      </c>
      <c r="J24" s="33">
        <v>100</v>
      </c>
    </row>
    <row r="25" spans="1:10" x14ac:dyDescent="0.25">
      <c r="A25" s="31" t="s">
        <v>314</v>
      </c>
      <c r="B25" s="45">
        <v>1495</v>
      </c>
      <c r="C25" s="32" t="s">
        <v>259</v>
      </c>
      <c r="D25" s="34">
        <v>358500</v>
      </c>
      <c r="E25" s="34">
        <v>358500</v>
      </c>
      <c r="F25" s="34">
        <v>358500</v>
      </c>
      <c r="G25" s="34">
        <v>0</v>
      </c>
      <c r="H25" s="34">
        <v>0</v>
      </c>
      <c r="I25" s="34">
        <v>0</v>
      </c>
      <c r="J25" s="34">
        <v>100</v>
      </c>
    </row>
    <row r="26" spans="1:10" x14ac:dyDescent="0.25">
      <c r="A26" s="31" t="s">
        <v>314</v>
      </c>
      <c r="B26" s="45">
        <v>1496</v>
      </c>
      <c r="C26" s="32" t="s">
        <v>260</v>
      </c>
      <c r="D26" s="33">
        <v>2174</v>
      </c>
      <c r="E26" s="33">
        <v>2144</v>
      </c>
      <c r="F26" s="33">
        <v>2101</v>
      </c>
      <c r="G26" s="33">
        <v>43</v>
      </c>
      <c r="H26" s="33">
        <v>0</v>
      </c>
      <c r="I26" s="33">
        <v>0</v>
      </c>
      <c r="J26" s="33">
        <v>100</v>
      </c>
    </row>
    <row r="27" spans="1:10" x14ac:dyDescent="0.25">
      <c r="A27" s="31" t="s">
        <v>314</v>
      </c>
      <c r="B27" s="45">
        <v>1828</v>
      </c>
      <c r="C27" s="32" t="s">
        <v>261</v>
      </c>
      <c r="D27" s="34">
        <v>8981</v>
      </c>
      <c r="E27" s="34">
        <v>8981</v>
      </c>
      <c r="F27" s="34">
        <v>8981</v>
      </c>
      <c r="G27" s="34">
        <v>0</v>
      </c>
      <c r="H27" s="34">
        <v>0</v>
      </c>
      <c r="I27" s="34">
        <v>0</v>
      </c>
      <c r="J27" s="34">
        <v>100</v>
      </c>
    </row>
    <row r="28" spans="1:10" x14ac:dyDescent="0.25">
      <c r="A28" s="31" t="s">
        <v>314</v>
      </c>
      <c r="B28" s="45">
        <v>1829</v>
      </c>
      <c r="C28" s="32" t="s">
        <v>262</v>
      </c>
      <c r="D28" s="33">
        <v>216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100</v>
      </c>
    </row>
    <row r="29" spans="1:10" x14ac:dyDescent="0.25">
      <c r="A29" s="31" t="s">
        <v>314</v>
      </c>
      <c r="B29" s="45">
        <v>1832</v>
      </c>
      <c r="C29" s="32" t="s">
        <v>263</v>
      </c>
      <c r="D29" s="34">
        <v>1680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100</v>
      </c>
    </row>
    <row r="30" spans="1:10" x14ac:dyDescent="0.25">
      <c r="A30" s="31" t="s">
        <v>314</v>
      </c>
      <c r="B30" s="45">
        <v>1875</v>
      </c>
      <c r="C30" s="32" t="s">
        <v>264</v>
      </c>
      <c r="D30" s="33">
        <v>1076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100</v>
      </c>
    </row>
    <row r="31" spans="1:10" x14ac:dyDescent="0.25">
      <c r="A31" s="31" t="s">
        <v>314</v>
      </c>
      <c r="B31" s="45">
        <v>1903</v>
      </c>
      <c r="C31" s="32" t="s">
        <v>265</v>
      </c>
      <c r="D31" s="34">
        <v>140350</v>
      </c>
      <c r="E31" s="34">
        <v>127460</v>
      </c>
      <c r="F31" s="34">
        <v>127460</v>
      </c>
      <c r="G31" s="34">
        <v>0</v>
      </c>
      <c r="H31" s="34">
        <v>0</v>
      </c>
      <c r="I31" s="34">
        <v>0</v>
      </c>
      <c r="J31" s="34">
        <v>100</v>
      </c>
    </row>
    <row r="32" spans="1:10" x14ac:dyDescent="0.25">
      <c r="A32" s="31" t="s">
        <v>314</v>
      </c>
      <c r="B32" s="45">
        <v>1992</v>
      </c>
      <c r="C32" s="32" t="s">
        <v>266</v>
      </c>
      <c r="D32" s="33">
        <v>60000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100</v>
      </c>
    </row>
    <row r="33" spans="1:10" x14ac:dyDescent="0.25">
      <c r="A33" s="31" t="s">
        <v>314</v>
      </c>
      <c r="B33" s="45">
        <v>2175</v>
      </c>
      <c r="C33" s="32" t="s">
        <v>267</v>
      </c>
      <c r="D33" s="34">
        <v>93620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100</v>
      </c>
    </row>
    <row r="34" spans="1:10" x14ac:dyDescent="0.25">
      <c r="A34" s="31" t="s">
        <v>314</v>
      </c>
      <c r="B34" s="45">
        <v>2541</v>
      </c>
      <c r="C34" s="32" t="s">
        <v>268</v>
      </c>
      <c r="D34" s="33">
        <v>107100</v>
      </c>
      <c r="E34" s="33">
        <v>22140</v>
      </c>
      <c r="F34" s="33">
        <v>22140</v>
      </c>
      <c r="G34" s="33">
        <v>0</v>
      </c>
      <c r="H34" s="33">
        <v>0</v>
      </c>
      <c r="I34" s="33">
        <v>0</v>
      </c>
      <c r="J34" s="33">
        <v>100</v>
      </c>
    </row>
    <row r="35" spans="1:10" x14ac:dyDescent="0.25">
      <c r="A35" s="31" t="s">
        <v>314</v>
      </c>
      <c r="B35" s="45">
        <v>2729</v>
      </c>
      <c r="C35" s="32" t="s">
        <v>317</v>
      </c>
      <c r="D35" s="34">
        <v>295</v>
      </c>
      <c r="E35" s="34">
        <v>295</v>
      </c>
      <c r="F35" s="34">
        <v>281</v>
      </c>
      <c r="G35" s="34">
        <v>14</v>
      </c>
      <c r="H35" s="34">
        <v>2</v>
      </c>
      <c r="I35" s="34">
        <v>6779.6610169491496</v>
      </c>
      <c r="J35" s="34">
        <v>0</v>
      </c>
    </row>
    <row r="36" spans="1:10" x14ac:dyDescent="0.25">
      <c r="A36" s="31" t="s">
        <v>314</v>
      </c>
      <c r="B36" s="45">
        <v>2972</v>
      </c>
      <c r="C36" s="32" t="s">
        <v>271</v>
      </c>
      <c r="D36" s="33">
        <v>2000</v>
      </c>
      <c r="E36" s="33">
        <v>1000</v>
      </c>
      <c r="F36" s="33">
        <v>1000</v>
      </c>
      <c r="G36" s="33">
        <v>0</v>
      </c>
      <c r="H36" s="33">
        <v>0</v>
      </c>
      <c r="I36" s="33">
        <v>0</v>
      </c>
      <c r="J36" s="33">
        <v>100</v>
      </c>
    </row>
  </sheetData>
  <autoFilter ref="A1:J36" xr:uid="{00000000-0009-0000-0000-000000000000}"/>
  <pageMargins left="0.7" right="0.7" top="0.75" bottom="0.75" header="0.45" footer="0.45"/>
  <pageSetup paperSize="9" orientation="portrait"/>
  <headerFooter>
    <oddHeader>&amp;L&amp;20Cálculo PPM&amp;R&amp;D</oddHeader>
    <oddFooter>&amp;RPage 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56"/>
  <sheetViews>
    <sheetView showGridLines="0" topLeftCell="D1" zoomScale="115" zoomScaleNormal="115" workbookViewId="0">
      <pane ySplit="3" topLeftCell="A4" activePane="bottomLeft" state="frozen"/>
      <selection activeCell="D13" sqref="D13"/>
      <selection pane="bottomLeft" activeCell="D13" sqref="D13"/>
    </sheetView>
  </sheetViews>
  <sheetFormatPr defaultRowHeight="15" x14ac:dyDescent="0.25"/>
  <cols>
    <col min="2" max="2" width="45.7109375" customWidth="1"/>
    <col min="3" max="3" width="18" bestFit="1" customWidth="1"/>
    <col min="4" max="4" width="8.7109375" customWidth="1"/>
    <col min="5" max="5" width="14.42578125" bestFit="1" customWidth="1"/>
    <col min="6" max="6" width="25" customWidth="1"/>
    <col min="7" max="7" width="18.140625" bestFit="1" customWidth="1"/>
    <col min="8" max="8" width="12.7109375" style="10" customWidth="1"/>
    <col min="9" max="12" width="12.7109375" customWidth="1"/>
    <col min="13" max="13" width="15.140625" customWidth="1"/>
    <col min="14" max="14" width="12.7109375" customWidth="1"/>
  </cols>
  <sheetData>
    <row r="1" spans="1:14" ht="24.75" customHeight="1" thickBot="1" x14ac:dyDescent="0.3">
      <c r="B1" s="127" t="s">
        <v>145</v>
      </c>
      <c r="N1" s="20" t="s">
        <v>235</v>
      </c>
    </row>
    <row r="2" spans="1:14" s="5" customFormat="1" ht="32.1" customHeight="1" thickBot="1" x14ac:dyDescent="0.25">
      <c r="B2" s="128"/>
      <c r="H2" s="21">
        <v>0.15</v>
      </c>
      <c r="I2" s="21">
        <v>0.15</v>
      </c>
      <c r="J2" s="39">
        <v>0.3</v>
      </c>
      <c r="K2" s="40">
        <v>0.2</v>
      </c>
      <c r="L2" s="40">
        <v>0.3</v>
      </c>
      <c r="M2" s="41">
        <v>0.2</v>
      </c>
      <c r="N2" s="19">
        <v>45474</v>
      </c>
    </row>
    <row r="3" spans="1:14" ht="32.1" customHeight="1" x14ac:dyDescent="0.25">
      <c r="A3" s="4" t="s">
        <v>2</v>
      </c>
      <c r="B3" s="4" t="s">
        <v>0</v>
      </c>
      <c r="C3" s="4" t="s">
        <v>1</v>
      </c>
      <c r="D3" s="4" t="s">
        <v>2</v>
      </c>
      <c r="E3" s="4" t="s">
        <v>88</v>
      </c>
      <c r="F3" s="4" t="s">
        <v>3</v>
      </c>
      <c r="G3" s="4" t="s">
        <v>234</v>
      </c>
      <c r="H3" s="6" t="s">
        <v>295</v>
      </c>
      <c r="I3" s="6" t="s">
        <v>142</v>
      </c>
      <c r="J3" s="38" t="s">
        <v>290</v>
      </c>
      <c r="K3" s="38" t="s">
        <v>141</v>
      </c>
      <c r="L3" s="38" t="s">
        <v>140</v>
      </c>
      <c r="M3" s="38" t="s">
        <v>143</v>
      </c>
      <c r="N3" s="6" t="s">
        <v>144</v>
      </c>
    </row>
    <row r="4" spans="1:14" ht="15.75" x14ac:dyDescent="0.25">
      <c r="A4" s="1">
        <v>1030</v>
      </c>
      <c r="B4" s="2" t="s">
        <v>27</v>
      </c>
      <c r="C4" s="1" t="s">
        <v>28</v>
      </c>
      <c r="D4" s="43">
        <v>1030</v>
      </c>
      <c r="E4" s="1" t="s">
        <v>90</v>
      </c>
      <c r="F4" s="1" t="s">
        <v>29</v>
      </c>
      <c r="G4" s="1" t="str">
        <f>IF(SUMIFS(Dados!$A:$A,Dados!$C:$C,'IDGF-Jul'!$D:$D,Dados!$B:$B,'IDGF-Jul'!$N$2)=0,"SEM MOVIMENTO","AVALIADO")</f>
        <v>SEM MOVIMENTO</v>
      </c>
      <c r="H4" s="42" t="s">
        <v>348</v>
      </c>
      <c r="I4" s="9" t="str">
        <f>IF($G4="SEM MOVIMENTO","",IF(AND($G4="AVALIADO",SUMIFS(Dados!$A:$A,Dados!$C:$C,$D:$D,Dados!$B:$B,$N$2,Dados!$I:$I,$3:$3)&lt;&gt;0),SUMIFS(Dados!$F:$F,Dados!$C:$C,$D:$D,Dados!$B:$B,$N$2,Dados!$I:$I,$3:$3)%*$I$2,$I$2))</f>
        <v/>
      </c>
      <c r="J4" s="9" t="str">
        <f t="shared" ref="J4:J56" si="0">IFERROR(H4+I4,"")</f>
        <v/>
      </c>
      <c r="K4" s="9" t="str">
        <f>IF($G4="SEM MOVIMENTO","",IF(AND($G4="AVALIADO",SUMIFS(Dados!$A:$A,Dados!$C:$C,$D:$D,Dados!$B:$B,$N$2,Dados!$I:$I,$3:$3)&lt;&gt;0),SUMIFS(Dados!$F:$F,Dados!$C:$C,$D:$D,Dados!$B:$B,$N$2,Dados!$I:$I,$3:$3)%*$K$2,$K$2))</f>
        <v/>
      </c>
      <c r="L4" s="9" t="str">
        <f>IF($G4="SEM MOVIMENTO","",IF(AND($G4="AVALIADO",SUMIFS(Dados!$A:$A,Dados!$C:$C,$D:$D,Dados!$B:$B,$N$2,Dados!$I:$I,$3:$3)&lt;&gt;0),SUMIFS(Dados!$F:$F,Dados!$C:$C,$D:$D,Dados!$B:$B,$N$2,Dados!$I:$I,$3:$3)%*$L$2,$L$2))</f>
        <v/>
      </c>
      <c r="M4" s="9" t="str">
        <f>IF($G4="SEM MOVIMENTO","",IF(AND($G4="AVALIADO",SUMIFS(Dados!$A:$A,Dados!$C:$C,$D:$D,Dados!$B:$B,$N$2,Dados!$I:$I,$3:$3)&lt;&gt;0),SUMIFS(Dados!$F:$F,Dados!$C:$C,$D:$D,Dados!$B:$B,$N$2,Dados!$I:$I,$3:$3)%*$M$2,$M$2))</f>
        <v/>
      </c>
      <c r="N4" s="7">
        <f t="shared" ref="N4:N56" si="1">SUM(J4:M4)</f>
        <v>0</v>
      </c>
    </row>
    <row r="5" spans="1:14" ht="15.75" x14ac:dyDescent="0.25">
      <c r="A5" s="1">
        <v>1221</v>
      </c>
      <c r="B5" s="2" t="s">
        <v>105</v>
      </c>
      <c r="C5" s="1" t="s">
        <v>106</v>
      </c>
      <c r="D5" s="43">
        <v>1221</v>
      </c>
      <c r="E5" s="1" t="s">
        <v>89</v>
      </c>
      <c r="F5" s="1" t="s">
        <v>94</v>
      </c>
      <c r="G5" s="1" t="str">
        <f>IF(SUMIFS(Dados!$A:$A,Dados!$C:$C,'IDGF-Jul'!$D:$D,Dados!$B:$B,'IDGF-Jul'!$N$2)=0,"SEM MOVIMENTO","AVALIADO")</f>
        <v>SEM MOVIMENTO</v>
      </c>
      <c r="H5" s="42" t="s">
        <v>348</v>
      </c>
      <c r="I5" s="9" t="str">
        <f>IF($G5="SEM MOVIMENTO","",IF(AND($G5="AVALIADO",SUMIFS(Dados!$A:$A,Dados!$C:$C,$D:$D,Dados!$B:$B,$N$2,Dados!$I:$I,$3:$3)&lt;&gt;0),SUMIFS(Dados!$F:$F,Dados!$C:$C,$D:$D,Dados!$B:$B,$N$2,Dados!$I:$I,$3:$3)%*$I$2,$I$2))</f>
        <v/>
      </c>
      <c r="J5" s="9" t="str">
        <f t="shared" si="0"/>
        <v/>
      </c>
      <c r="K5" s="9" t="str">
        <f>IF($G5="SEM MOVIMENTO","",IF(AND($G5="AVALIADO",SUMIFS(Dados!$A:$A,Dados!$C:$C,$D:$D,Dados!$B:$B,$N$2,Dados!$I:$I,$3:$3)&lt;&gt;0),SUMIFS(Dados!$F:$F,Dados!$C:$C,$D:$D,Dados!$B:$B,$N$2,Dados!$I:$I,$3:$3)%*$K$2,$K$2))</f>
        <v/>
      </c>
      <c r="L5" s="9" t="str">
        <f>IF($G5="SEM MOVIMENTO","",IF(AND($G5="AVALIADO",SUMIFS(Dados!$A:$A,Dados!$C:$C,$D:$D,Dados!$B:$B,$N$2,Dados!$I:$I,$3:$3)&lt;&gt;0),SUMIFS(Dados!$F:$F,Dados!$C:$C,$D:$D,Dados!$B:$B,$N$2,Dados!$I:$I,$3:$3)%*$L$2,$L$2))</f>
        <v/>
      </c>
      <c r="M5" s="9" t="str">
        <f>IF($G5="SEM MOVIMENTO","",IF(AND($G5="AVALIADO",SUMIFS(Dados!$A:$A,Dados!$C:$C,$D:$D,Dados!$B:$B,$N$2,Dados!$I:$I,$3:$3)&lt;&gt;0),SUMIFS(Dados!$F:$F,Dados!$C:$C,$D:$D,Dados!$B:$B,$N$2,Dados!$I:$I,$3:$3)%*$M$2,$M$2))</f>
        <v/>
      </c>
      <c r="N5" s="7">
        <f t="shared" si="1"/>
        <v>0</v>
      </c>
    </row>
    <row r="6" spans="1:14" ht="15.75" x14ac:dyDescent="0.25">
      <c r="A6" s="1">
        <v>1184</v>
      </c>
      <c r="B6" s="3" t="s">
        <v>76</v>
      </c>
      <c r="C6" s="1" t="s">
        <v>77</v>
      </c>
      <c r="D6" s="43">
        <v>1184</v>
      </c>
      <c r="E6" s="1" t="s">
        <v>90</v>
      </c>
      <c r="F6" s="1" t="s">
        <v>64</v>
      </c>
      <c r="G6" s="1" t="str">
        <f>IF(SUMIFS(Dados!$A:$A,Dados!$C:$C,'IDGF-Jul'!$D:$D,Dados!$B:$B,'IDGF-Jul'!$N$2)=0,"SEM MOVIMENTO","AVALIADO")</f>
        <v>SEM MOVIMENTO</v>
      </c>
      <c r="H6" s="42" t="s">
        <v>348</v>
      </c>
      <c r="I6" s="9" t="str">
        <f>IF($G6="SEM MOVIMENTO","",IF(AND($G6="AVALIADO",SUMIFS(Dados!$A:$A,Dados!$C:$C,$D:$D,Dados!$B:$B,$N$2,Dados!$I:$I,$3:$3)&lt;&gt;0),SUMIFS(Dados!$F:$F,Dados!$C:$C,$D:$D,Dados!$B:$B,$N$2,Dados!$I:$I,$3:$3)%*$I$2,$I$2))</f>
        <v/>
      </c>
      <c r="J6" s="9" t="str">
        <f t="shared" si="0"/>
        <v/>
      </c>
      <c r="K6" s="9" t="str">
        <f>IF($G6="SEM MOVIMENTO","",IF(AND($G6="AVALIADO",SUMIFS(Dados!$A:$A,Dados!$C:$C,$D:$D,Dados!$B:$B,$N$2,Dados!$I:$I,$3:$3)&lt;&gt;0),SUMIFS(Dados!$F:$F,Dados!$C:$C,$D:$D,Dados!$B:$B,$N$2,Dados!$I:$I,$3:$3)%*$K$2,$K$2))</f>
        <v/>
      </c>
      <c r="L6" s="9" t="str">
        <f>IF($G6="SEM MOVIMENTO","",IF(AND($G6="AVALIADO",SUMIFS(Dados!$A:$A,Dados!$C:$C,$D:$D,Dados!$B:$B,$N$2,Dados!$I:$I,$3:$3)&lt;&gt;0),SUMIFS(Dados!$F:$F,Dados!$C:$C,$D:$D,Dados!$B:$B,$N$2,Dados!$I:$I,$3:$3)%*$L$2,$L$2))</f>
        <v/>
      </c>
      <c r="M6" s="9" t="str">
        <f>IF($G6="SEM MOVIMENTO","",IF(AND($G6="AVALIADO",SUMIFS(Dados!$A:$A,Dados!$C:$C,$D:$D,Dados!$B:$B,$N$2,Dados!$I:$I,$3:$3)&lt;&gt;0),SUMIFS(Dados!$F:$F,Dados!$C:$C,$D:$D,Dados!$B:$B,$N$2,Dados!$I:$I,$3:$3)%*$M$2,$M$2))</f>
        <v/>
      </c>
      <c r="N6" s="7">
        <f t="shared" si="1"/>
        <v>0</v>
      </c>
    </row>
    <row r="7" spans="1:14" s="10" customFormat="1" ht="15.75" x14ac:dyDescent="0.25">
      <c r="A7" s="1">
        <v>2175</v>
      </c>
      <c r="B7" s="2" t="s">
        <v>109</v>
      </c>
      <c r="C7" s="1" t="s">
        <v>110</v>
      </c>
      <c r="D7" s="43">
        <v>2175</v>
      </c>
      <c r="E7" s="1" t="s">
        <v>89</v>
      </c>
      <c r="F7" s="1" t="s">
        <v>94</v>
      </c>
      <c r="G7" s="1" t="str">
        <f>IF(SUMIFS(Dados!$A:$A,Dados!$C:$C,'IDGF-Jul'!$D:$D,Dados!$B:$B,'IDGF-Jul'!$N$2)=0,"SEM MOVIMENTO","AVALIADO")</f>
        <v>SEM MOVIMENTO</v>
      </c>
      <c r="H7" s="42" t="s">
        <v>348</v>
      </c>
      <c r="I7" s="9" t="str">
        <f>IF($G7="SEM MOVIMENTO","",IF(AND($G7="AVALIADO",SUMIFS(Dados!$A:$A,Dados!$C:$C,$D:$D,Dados!$B:$B,$N$2,Dados!$I:$I,$3:$3)&lt;&gt;0),SUMIFS(Dados!$F:$F,Dados!$C:$C,$D:$D,Dados!$B:$B,$N$2,Dados!$I:$I,$3:$3)%*$I$2,$I$2))</f>
        <v/>
      </c>
      <c r="J7" s="9" t="str">
        <f t="shared" si="0"/>
        <v/>
      </c>
      <c r="K7" s="9" t="str">
        <f>IF($G7="SEM MOVIMENTO","",IF(AND($G7="AVALIADO",SUMIFS(Dados!$A:$A,Dados!$C:$C,$D:$D,Dados!$B:$B,$N$2,Dados!$I:$I,$3:$3)&lt;&gt;0),SUMIFS(Dados!$F:$F,Dados!$C:$C,$D:$D,Dados!$B:$B,$N$2,Dados!$I:$I,$3:$3)%*$K$2,$K$2))</f>
        <v/>
      </c>
      <c r="L7" s="9" t="str">
        <f>IF($G7="SEM MOVIMENTO","",IF(AND($G7="AVALIADO",SUMIFS(Dados!$A:$A,Dados!$C:$C,$D:$D,Dados!$B:$B,$N$2,Dados!$I:$I,$3:$3)&lt;&gt;0),SUMIFS(Dados!$F:$F,Dados!$C:$C,$D:$D,Dados!$B:$B,$N$2,Dados!$I:$I,$3:$3)%*$L$2,$L$2))</f>
        <v/>
      </c>
      <c r="M7" s="9" t="str">
        <f>IF($G7="SEM MOVIMENTO","",IF(AND($G7="AVALIADO",SUMIFS(Dados!$A:$A,Dados!$C:$C,$D:$D,Dados!$B:$B,$N$2,Dados!$I:$I,$3:$3)&lt;&gt;0),SUMIFS(Dados!$F:$F,Dados!$C:$C,$D:$D,Dados!$B:$B,$N$2,Dados!$I:$I,$3:$3)%*$M$2,$M$2))</f>
        <v/>
      </c>
      <c r="N7" s="7">
        <f t="shared" si="1"/>
        <v>0</v>
      </c>
    </row>
    <row r="8" spans="1:14" ht="15.75" x14ac:dyDescent="0.25">
      <c r="A8" s="1">
        <v>1239</v>
      </c>
      <c r="B8" s="2" t="s">
        <v>33</v>
      </c>
      <c r="C8" s="1" t="s">
        <v>34</v>
      </c>
      <c r="D8" s="43">
        <v>1239</v>
      </c>
      <c r="E8" s="1" t="s">
        <v>91</v>
      </c>
      <c r="F8" s="1" t="s">
        <v>35</v>
      </c>
      <c r="G8" s="1" t="str">
        <f>IF(SUMIFS(Dados!$A:$A,Dados!$C:$C,'IDGF-Jul'!$D:$D,Dados!$B:$B,'IDGF-Jul'!$N$2)=0,"SEM MOVIMENTO","AVALIADO")</f>
        <v>SEM MOVIMENTO</v>
      </c>
      <c r="H8" s="42" t="s">
        <v>348</v>
      </c>
      <c r="I8" s="9" t="str">
        <f>IF($G8="SEM MOVIMENTO","",IF(AND($G8="AVALIADO",SUMIFS(Dados!$A:$A,Dados!$C:$C,$D:$D,Dados!$B:$B,$N$2,Dados!$I:$I,$3:$3)&lt;&gt;0),SUMIFS(Dados!$F:$F,Dados!$C:$C,$D:$D,Dados!$B:$B,$N$2,Dados!$I:$I,$3:$3)%*$I$2,$I$2))</f>
        <v/>
      </c>
      <c r="J8" s="9" t="str">
        <f t="shared" si="0"/>
        <v/>
      </c>
      <c r="K8" s="9" t="str">
        <f>IF($G8="SEM MOVIMENTO","",IF(AND($G8="AVALIADO",SUMIFS(Dados!$A:$A,Dados!$C:$C,$D:$D,Dados!$B:$B,$N$2,Dados!$I:$I,$3:$3)&lt;&gt;0),SUMIFS(Dados!$F:$F,Dados!$C:$C,$D:$D,Dados!$B:$B,$N$2,Dados!$I:$I,$3:$3)%*$K$2,$K$2))</f>
        <v/>
      </c>
      <c r="L8" s="9" t="str">
        <f>IF($G8="SEM MOVIMENTO","",IF(AND($G8="AVALIADO",SUMIFS(Dados!$A:$A,Dados!$C:$C,$D:$D,Dados!$B:$B,$N$2,Dados!$I:$I,$3:$3)&lt;&gt;0),SUMIFS(Dados!$F:$F,Dados!$C:$C,$D:$D,Dados!$B:$B,$N$2,Dados!$I:$I,$3:$3)%*$L$2,$L$2))</f>
        <v/>
      </c>
      <c r="M8" s="9" t="str">
        <f>IF($G8="SEM MOVIMENTO","",IF(AND($G8="AVALIADO",SUMIFS(Dados!$A:$A,Dados!$C:$C,$D:$D,Dados!$B:$B,$N$2,Dados!$I:$I,$3:$3)&lt;&gt;0),SUMIFS(Dados!$F:$F,Dados!$C:$C,$D:$D,Dados!$B:$B,$N$2,Dados!$I:$I,$3:$3)%*$M$2,$M$2))</f>
        <v/>
      </c>
      <c r="N8" s="7">
        <f t="shared" si="1"/>
        <v>0</v>
      </c>
    </row>
    <row r="9" spans="1:14" ht="15.75" x14ac:dyDescent="0.25">
      <c r="A9" s="1">
        <v>1329</v>
      </c>
      <c r="B9" s="2" t="s">
        <v>101</v>
      </c>
      <c r="C9" s="1" t="s">
        <v>102</v>
      </c>
      <c r="D9" s="43">
        <v>1329</v>
      </c>
      <c r="E9" s="1" t="s">
        <v>89</v>
      </c>
      <c r="F9" s="1" t="s">
        <v>94</v>
      </c>
      <c r="G9" s="1" t="str">
        <f>IF(SUMIFS(Dados!$A:$A,Dados!$C:$C,'IDGF-Jul'!$D:$D,Dados!$B:$B,'IDGF-Jul'!$N$2)=0,"SEM MOVIMENTO","AVALIADO")</f>
        <v>SEM MOVIMENTO</v>
      </c>
      <c r="H9" s="42" t="s">
        <v>348</v>
      </c>
      <c r="I9" s="9" t="str">
        <f>IF($G9="SEM MOVIMENTO","",IF(AND($G9="AVALIADO",SUMIFS(Dados!$A:$A,Dados!$C:$C,$D:$D,Dados!$B:$B,$N$2,Dados!$I:$I,$3:$3)&lt;&gt;0),SUMIFS(Dados!$F:$F,Dados!$C:$C,$D:$D,Dados!$B:$B,$N$2,Dados!$I:$I,$3:$3)%*$I$2,$I$2))</f>
        <v/>
      </c>
      <c r="J9" s="9" t="str">
        <f t="shared" si="0"/>
        <v/>
      </c>
      <c r="K9" s="9" t="str">
        <f>IF($G9="SEM MOVIMENTO","",IF(AND($G9="AVALIADO",SUMIFS(Dados!$A:$A,Dados!$C:$C,$D:$D,Dados!$B:$B,$N$2,Dados!$I:$I,$3:$3)&lt;&gt;0),SUMIFS(Dados!$F:$F,Dados!$C:$C,$D:$D,Dados!$B:$B,$N$2,Dados!$I:$I,$3:$3)%*$K$2,$K$2))</f>
        <v/>
      </c>
      <c r="L9" s="9" t="str">
        <f>IF($G9="SEM MOVIMENTO","",IF(AND($G9="AVALIADO",SUMIFS(Dados!$A:$A,Dados!$C:$C,$D:$D,Dados!$B:$B,$N$2,Dados!$I:$I,$3:$3)&lt;&gt;0),SUMIFS(Dados!$F:$F,Dados!$C:$C,$D:$D,Dados!$B:$B,$N$2,Dados!$I:$I,$3:$3)%*$L$2,$L$2))</f>
        <v/>
      </c>
      <c r="M9" s="9" t="str">
        <f>IF($G9="SEM MOVIMENTO","",IF(AND($G9="AVALIADO",SUMIFS(Dados!$A:$A,Dados!$C:$C,$D:$D,Dados!$B:$B,$N$2,Dados!$I:$I,$3:$3)&lt;&gt;0),SUMIFS(Dados!$F:$F,Dados!$C:$C,$D:$D,Dados!$B:$B,$N$2,Dados!$I:$I,$3:$3)%*$M$2,$M$2))</f>
        <v/>
      </c>
      <c r="N9" s="7">
        <f t="shared" si="1"/>
        <v>0</v>
      </c>
    </row>
    <row r="10" spans="1:14" ht="15.75" x14ac:dyDescent="0.25">
      <c r="A10" s="1">
        <v>1183</v>
      </c>
      <c r="B10" s="2" t="s">
        <v>111</v>
      </c>
      <c r="C10" s="1" t="s">
        <v>112</v>
      </c>
      <c r="D10" s="43">
        <v>1183</v>
      </c>
      <c r="E10" s="1" t="s">
        <v>138</v>
      </c>
      <c r="F10" s="1" t="s">
        <v>134</v>
      </c>
      <c r="G10" s="1" t="str">
        <f>IF(SUMIFS(Dados!$A:$A,Dados!$C:$C,'IDGF-Jul'!$D:$D,Dados!$B:$B,'IDGF-Jul'!$N$2)=0,"SEM MOVIMENTO","AVALIADO")</f>
        <v>SEM MOVIMENTO</v>
      </c>
      <c r="H10" s="42" t="s">
        <v>348</v>
      </c>
      <c r="I10" s="9" t="str">
        <f>IF($G10="SEM MOVIMENTO","",IF(AND($G10="AVALIADO",SUMIFS(Dados!$A:$A,Dados!$C:$C,$D:$D,Dados!$B:$B,$N$2,Dados!$I:$I,$3:$3)&lt;&gt;0),SUMIFS(Dados!$F:$F,Dados!$C:$C,$D:$D,Dados!$B:$B,$N$2,Dados!$I:$I,$3:$3)%*$I$2,$I$2))</f>
        <v/>
      </c>
      <c r="J10" s="9" t="str">
        <f t="shared" si="0"/>
        <v/>
      </c>
      <c r="K10" s="9" t="str">
        <f>IF($G10="SEM MOVIMENTO","",IF(AND($G10="AVALIADO",SUMIFS(Dados!$A:$A,Dados!$C:$C,$D:$D,Dados!$B:$B,$N$2,Dados!$I:$I,$3:$3)&lt;&gt;0),SUMIFS(Dados!$F:$F,Dados!$C:$C,$D:$D,Dados!$B:$B,$N$2,Dados!$I:$I,$3:$3)%*$K$2,$K$2))</f>
        <v/>
      </c>
      <c r="L10" s="9" t="str">
        <f>IF($G10="SEM MOVIMENTO","",IF(AND($G10="AVALIADO",SUMIFS(Dados!$A:$A,Dados!$C:$C,$D:$D,Dados!$B:$B,$N$2,Dados!$I:$I,$3:$3)&lt;&gt;0),SUMIFS(Dados!$F:$F,Dados!$C:$C,$D:$D,Dados!$B:$B,$N$2,Dados!$I:$I,$3:$3)%*$L$2,$L$2))</f>
        <v/>
      </c>
      <c r="M10" s="9" t="str">
        <f>IF($G10="SEM MOVIMENTO","",IF(AND($G10="AVALIADO",SUMIFS(Dados!$A:$A,Dados!$C:$C,$D:$D,Dados!$B:$B,$N$2,Dados!$I:$I,$3:$3)&lt;&gt;0),SUMIFS(Dados!$F:$F,Dados!$C:$C,$D:$D,Dados!$B:$B,$N$2,Dados!$I:$I,$3:$3)%*$M$2,$M$2))</f>
        <v/>
      </c>
      <c r="N10" s="7">
        <f t="shared" si="1"/>
        <v>0</v>
      </c>
    </row>
    <row r="11" spans="1:14" ht="15.75" x14ac:dyDescent="0.25">
      <c r="A11" s="1">
        <v>1171</v>
      </c>
      <c r="B11" s="2" t="s">
        <v>95</v>
      </c>
      <c r="C11" s="1" t="s">
        <v>96</v>
      </c>
      <c r="D11" s="43">
        <v>1171</v>
      </c>
      <c r="E11" s="1" t="s">
        <v>89</v>
      </c>
      <c r="F11" s="1" t="s">
        <v>94</v>
      </c>
      <c r="G11" s="1" t="str">
        <f>IF(SUMIFS(Dados!$A:$A,Dados!$C:$C,'IDGF-Jul'!$D:$D,Dados!$B:$B,'IDGF-Jul'!$N$2)=0,"SEM MOVIMENTO","AVALIADO")</f>
        <v>SEM MOVIMENTO</v>
      </c>
      <c r="H11" s="42" t="s">
        <v>348</v>
      </c>
      <c r="I11" s="9" t="str">
        <f>IF($G11="SEM MOVIMENTO","",IF(AND($G11="AVALIADO",SUMIFS(Dados!$A:$A,Dados!$C:$C,$D:$D,Dados!$B:$B,$N$2,Dados!$I:$I,$3:$3)&lt;&gt;0),SUMIFS(Dados!$F:$F,Dados!$C:$C,$D:$D,Dados!$B:$B,$N$2,Dados!$I:$I,$3:$3)%*$I$2,$I$2))</f>
        <v/>
      </c>
      <c r="J11" s="9" t="str">
        <f t="shared" si="0"/>
        <v/>
      </c>
      <c r="K11" s="9" t="str">
        <f>IF($G11="SEM MOVIMENTO","",IF(AND($G11="AVALIADO",SUMIFS(Dados!$A:$A,Dados!$C:$C,$D:$D,Dados!$B:$B,$N$2,Dados!$I:$I,$3:$3)&lt;&gt;0),SUMIFS(Dados!$F:$F,Dados!$C:$C,$D:$D,Dados!$B:$B,$N$2,Dados!$I:$I,$3:$3)%*$K$2,$K$2))</f>
        <v/>
      </c>
      <c r="L11" s="9" t="str">
        <f>IF($G11="SEM MOVIMENTO","",IF(AND($G11="AVALIADO",SUMIFS(Dados!$A:$A,Dados!$C:$C,$D:$D,Dados!$B:$B,$N$2,Dados!$I:$I,$3:$3)&lt;&gt;0),SUMIFS(Dados!$F:$F,Dados!$C:$C,$D:$D,Dados!$B:$B,$N$2,Dados!$I:$I,$3:$3)%*$L$2,$L$2))</f>
        <v/>
      </c>
      <c r="M11" s="9" t="str">
        <f>IF($G11="SEM MOVIMENTO","",IF(AND($G11="AVALIADO",SUMIFS(Dados!$A:$A,Dados!$C:$C,$D:$D,Dados!$B:$B,$N$2,Dados!$I:$I,$3:$3)&lt;&gt;0),SUMIFS(Dados!$F:$F,Dados!$C:$C,$D:$D,Dados!$B:$B,$N$2,Dados!$I:$I,$3:$3)%*$M$2,$M$2))</f>
        <v/>
      </c>
      <c r="N11" s="7">
        <f t="shared" si="1"/>
        <v>0</v>
      </c>
    </row>
    <row r="12" spans="1:14" ht="15.75" x14ac:dyDescent="0.25">
      <c r="A12" s="1">
        <v>2729</v>
      </c>
      <c r="B12" s="2" t="s">
        <v>320</v>
      </c>
      <c r="C12" s="1" t="s">
        <v>121</v>
      </c>
      <c r="D12" s="43">
        <v>1164</v>
      </c>
      <c r="E12" s="1" t="s">
        <v>138</v>
      </c>
      <c r="F12" s="1" t="s">
        <v>136</v>
      </c>
      <c r="G12" s="1" t="str">
        <f>IF(SUMIFS(Dados!$A:$A,Dados!$C:$C,'IDGF-Jul'!$D:$D,Dados!$B:$B,'IDGF-Jul'!$N$2)=0,"SEM MOVIMENTO","AVALIADO")</f>
        <v>SEM MOVIMENTO</v>
      </c>
      <c r="H12" s="42" t="s">
        <v>348</v>
      </c>
      <c r="I12" s="9" t="str">
        <f>IF($G12="SEM MOVIMENTO","",IF(AND($G12="AVALIADO",SUMIFS(Dados!$A:$A,Dados!$C:$C,$D:$D,Dados!$B:$B,$N$2,Dados!$I:$I,$3:$3)&lt;&gt;0),SUMIFS(Dados!$F:$F,Dados!$C:$C,$D:$D,Dados!$B:$B,$N$2,Dados!$I:$I,$3:$3)%*$I$2,$I$2))</f>
        <v/>
      </c>
      <c r="J12" s="9" t="str">
        <f t="shared" si="0"/>
        <v/>
      </c>
      <c r="K12" s="9" t="str">
        <f>IF($G12="SEM MOVIMENTO","",IF(AND($G12="AVALIADO",SUMIFS(Dados!$A:$A,Dados!$C:$C,$D:$D,Dados!$B:$B,$N$2,Dados!$I:$I,$3:$3)&lt;&gt;0),SUMIFS(Dados!$F:$F,Dados!$C:$C,$D:$D,Dados!$B:$B,$N$2,Dados!$I:$I,$3:$3)%*$K$2,$K$2))</f>
        <v/>
      </c>
      <c r="L12" s="9" t="str">
        <f>IF($G12="SEM MOVIMENTO","",IF(AND($G12="AVALIADO",SUMIFS(Dados!$A:$A,Dados!$C:$C,$D:$D,Dados!$B:$B,$N$2,Dados!$I:$I,$3:$3)&lt;&gt;0),SUMIFS(Dados!$F:$F,Dados!$C:$C,$D:$D,Dados!$B:$B,$N$2,Dados!$I:$I,$3:$3)%*$L$2,$L$2))</f>
        <v/>
      </c>
      <c r="M12" s="9" t="str">
        <f>IF($G12="SEM MOVIMENTO","",IF(AND($G12="AVALIADO",SUMIFS(Dados!$A:$A,Dados!$C:$C,$D:$D,Dados!$B:$B,$N$2,Dados!$I:$I,$3:$3)&lt;&gt;0),SUMIFS(Dados!$F:$F,Dados!$C:$C,$D:$D,Dados!$B:$B,$N$2,Dados!$I:$I,$3:$3)%*$M$2,$M$2))</f>
        <v/>
      </c>
      <c r="N12" s="7">
        <f t="shared" si="1"/>
        <v>0</v>
      </c>
    </row>
    <row r="13" spans="1:14" ht="15.75" x14ac:dyDescent="0.25">
      <c r="A13" s="1">
        <v>1482</v>
      </c>
      <c r="B13" s="2" t="s">
        <v>92</v>
      </c>
      <c r="C13" s="1" t="s">
        <v>93</v>
      </c>
      <c r="D13" s="43">
        <v>1482</v>
      </c>
      <c r="E13" s="1" t="s">
        <v>89</v>
      </c>
      <c r="F13" s="1" t="s">
        <v>94</v>
      </c>
      <c r="G13" s="1" t="str">
        <f>IF(SUMIFS(Dados!$A:$A,Dados!$C:$C,'IDGF-Jul'!$D:$D,Dados!$B:$B,'IDGF-Jul'!$N$2)=0,"SEM MOVIMENTO","AVALIADO")</f>
        <v>SEM MOVIMENTO</v>
      </c>
      <c r="H13" s="42" t="s">
        <v>348</v>
      </c>
      <c r="I13" s="9" t="str">
        <f>IF($G13="SEM MOVIMENTO","",IF(AND($G13="AVALIADO",SUMIFS(Dados!$A:$A,Dados!$C:$C,$D:$D,Dados!$B:$B,$N$2,Dados!$I:$I,$3:$3)&lt;&gt;0),SUMIFS(Dados!$F:$F,Dados!$C:$C,$D:$D,Dados!$B:$B,$N$2,Dados!$I:$I,$3:$3)%*$I$2,$I$2))</f>
        <v/>
      </c>
      <c r="J13" s="9" t="str">
        <f t="shared" si="0"/>
        <v/>
      </c>
      <c r="K13" s="9" t="str">
        <f>IF($G13="SEM MOVIMENTO","",IF(AND($G13="AVALIADO",SUMIFS(Dados!$A:$A,Dados!$C:$C,$D:$D,Dados!$B:$B,$N$2,Dados!$I:$I,$3:$3)&lt;&gt;0),SUMIFS(Dados!$F:$F,Dados!$C:$C,$D:$D,Dados!$B:$B,$N$2,Dados!$I:$I,$3:$3)%*$K$2,$K$2))</f>
        <v/>
      </c>
      <c r="L13" s="9" t="str">
        <f>IF($G13="SEM MOVIMENTO","",IF(AND($G13="AVALIADO",SUMIFS(Dados!$A:$A,Dados!$C:$C,$D:$D,Dados!$B:$B,$N$2,Dados!$I:$I,$3:$3)&lt;&gt;0),SUMIFS(Dados!$F:$F,Dados!$C:$C,$D:$D,Dados!$B:$B,$N$2,Dados!$I:$I,$3:$3)%*$L$2,$L$2))</f>
        <v/>
      </c>
      <c r="M13" s="9" t="str">
        <f>IF($G13="SEM MOVIMENTO","",IF(AND($G13="AVALIADO",SUMIFS(Dados!$A:$A,Dados!$C:$C,$D:$D,Dados!$B:$B,$N$2,Dados!$I:$I,$3:$3)&lt;&gt;0),SUMIFS(Dados!$F:$F,Dados!$C:$C,$D:$D,Dados!$B:$B,$N$2,Dados!$I:$I,$3:$3)%*$M$2,$M$2))</f>
        <v/>
      </c>
      <c r="N13" s="7">
        <f t="shared" si="1"/>
        <v>0</v>
      </c>
    </row>
    <row r="14" spans="1:14" ht="15.75" x14ac:dyDescent="0.25">
      <c r="A14" s="1">
        <v>1320</v>
      </c>
      <c r="B14" s="2" t="s">
        <v>97</v>
      </c>
      <c r="C14" s="1" t="s">
        <v>98</v>
      </c>
      <c r="D14" s="43">
        <v>1320</v>
      </c>
      <c r="E14" s="1" t="s">
        <v>89</v>
      </c>
      <c r="F14" s="1" t="s">
        <v>94</v>
      </c>
      <c r="G14" s="1" t="str">
        <f>IF(SUMIFS(Dados!$A:$A,Dados!$C:$C,'IDGF-Jul'!$D:$D,Dados!$B:$B,'IDGF-Jul'!$N$2)=0,"SEM MOVIMENTO","AVALIADO")</f>
        <v>SEM MOVIMENTO</v>
      </c>
      <c r="H14" s="42" t="s">
        <v>348</v>
      </c>
      <c r="I14" s="9" t="str">
        <f>IF($G14="SEM MOVIMENTO","",IF(AND($G14="AVALIADO",SUMIFS(Dados!$A:$A,Dados!$C:$C,$D:$D,Dados!$B:$B,$N$2,Dados!$I:$I,$3:$3)&lt;&gt;0),SUMIFS(Dados!$F:$F,Dados!$C:$C,$D:$D,Dados!$B:$B,$N$2,Dados!$I:$I,$3:$3)%*$I$2,$I$2))</f>
        <v/>
      </c>
      <c r="J14" s="9" t="str">
        <f t="shared" si="0"/>
        <v/>
      </c>
      <c r="K14" s="9" t="str">
        <f>IF($G14="SEM MOVIMENTO","",IF(AND($G14="AVALIADO",SUMIFS(Dados!$A:$A,Dados!$C:$C,$D:$D,Dados!$B:$B,$N$2,Dados!$I:$I,$3:$3)&lt;&gt;0),SUMIFS(Dados!$F:$F,Dados!$C:$C,$D:$D,Dados!$B:$B,$N$2,Dados!$I:$I,$3:$3)%*$K$2,$K$2))</f>
        <v/>
      </c>
      <c r="L14" s="9" t="str">
        <f>IF($G14="SEM MOVIMENTO","",IF(AND($G14="AVALIADO",SUMIFS(Dados!$A:$A,Dados!$C:$C,$D:$D,Dados!$B:$B,$N$2,Dados!$I:$I,$3:$3)&lt;&gt;0),SUMIFS(Dados!$F:$F,Dados!$C:$C,$D:$D,Dados!$B:$B,$N$2,Dados!$I:$I,$3:$3)%*$L$2,$L$2))</f>
        <v/>
      </c>
      <c r="M14" s="9" t="str">
        <f>IF($G14="SEM MOVIMENTO","",IF(AND($G14="AVALIADO",SUMIFS(Dados!$A:$A,Dados!$C:$C,$D:$D,Dados!$B:$B,$N$2,Dados!$I:$I,$3:$3)&lt;&gt;0),SUMIFS(Dados!$F:$F,Dados!$C:$C,$D:$D,Dados!$B:$B,$N$2,Dados!$I:$I,$3:$3)%*$M$2,$M$2))</f>
        <v/>
      </c>
      <c r="N14" s="7">
        <f t="shared" si="1"/>
        <v>0</v>
      </c>
    </row>
    <row r="15" spans="1:14" ht="15.75" x14ac:dyDescent="0.25">
      <c r="A15" s="1">
        <v>1875</v>
      </c>
      <c r="B15" s="2" t="s">
        <v>86</v>
      </c>
      <c r="C15" s="1" t="s">
        <v>87</v>
      </c>
      <c r="D15" s="43">
        <v>1875</v>
      </c>
      <c r="E15" s="1" t="s">
        <v>90</v>
      </c>
      <c r="F15" s="1" t="s">
        <v>80</v>
      </c>
      <c r="G15" s="1" t="str">
        <f>IF(SUMIFS(Dados!$A:$A,Dados!$C:$C,'IDGF-Jul'!$D:$D,Dados!$B:$B,'IDGF-Jul'!$N$2)=0,"SEM MOVIMENTO","AVALIADO")</f>
        <v>SEM MOVIMENTO</v>
      </c>
      <c r="H15" s="42" t="s">
        <v>348</v>
      </c>
      <c r="I15" s="9" t="str">
        <f>IF($G15="SEM MOVIMENTO","",IF(AND($G15="AVALIADO",SUMIFS(Dados!$A:$A,Dados!$C:$C,$D:$D,Dados!$B:$B,$N$2,Dados!$I:$I,$3:$3)&lt;&gt;0),SUMIFS(Dados!$F:$F,Dados!$C:$C,$D:$D,Dados!$B:$B,$N$2,Dados!$I:$I,$3:$3)%*$I$2,$I$2))</f>
        <v/>
      </c>
      <c r="J15" s="9" t="str">
        <f t="shared" si="0"/>
        <v/>
      </c>
      <c r="K15" s="9" t="str">
        <f>IF($G15="SEM MOVIMENTO","",IF(AND($G15="AVALIADO",SUMIFS(Dados!$A:$A,Dados!$C:$C,$D:$D,Dados!$B:$B,$N$2,Dados!$I:$I,$3:$3)&lt;&gt;0),SUMIFS(Dados!$F:$F,Dados!$C:$C,$D:$D,Dados!$B:$B,$N$2,Dados!$I:$I,$3:$3)%*$K$2,$K$2))</f>
        <v/>
      </c>
      <c r="L15" s="9" t="str">
        <f>IF($G15="SEM MOVIMENTO","",IF(AND($G15="AVALIADO",SUMIFS(Dados!$A:$A,Dados!$C:$C,$D:$D,Dados!$B:$B,$N$2,Dados!$I:$I,$3:$3)&lt;&gt;0),SUMIFS(Dados!$F:$F,Dados!$C:$C,$D:$D,Dados!$B:$B,$N$2,Dados!$I:$I,$3:$3)%*$L$2,$L$2))</f>
        <v/>
      </c>
      <c r="M15" s="9" t="str">
        <f>IF($G15="SEM MOVIMENTO","",IF(AND($G15="AVALIADO",SUMIFS(Dados!$A:$A,Dados!$C:$C,$D:$D,Dados!$B:$B,$N$2,Dados!$I:$I,$3:$3)&lt;&gt;0),SUMIFS(Dados!$F:$F,Dados!$C:$C,$D:$D,Dados!$B:$B,$N$2,Dados!$I:$I,$3:$3)%*$M$2,$M$2))</f>
        <v/>
      </c>
      <c r="N15" s="7">
        <f t="shared" si="1"/>
        <v>0</v>
      </c>
    </row>
    <row r="16" spans="1:14" ht="15.75" x14ac:dyDescent="0.25">
      <c r="A16" s="1">
        <v>1298</v>
      </c>
      <c r="B16" s="2" t="s">
        <v>30</v>
      </c>
      <c r="C16" s="1" t="s">
        <v>31</v>
      </c>
      <c r="D16" s="43">
        <v>1298</v>
      </c>
      <c r="E16" s="1" t="s">
        <v>90</v>
      </c>
      <c r="F16" s="1" t="s">
        <v>32</v>
      </c>
      <c r="G16" s="1" t="str">
        <f>IF(SUMIFS(Dados!$A:$A,Dados!$C:$C,'IDGF-Jul'!$D:$D,Dados!$B:$B,'IDGF-Jul'!$N$2)=0,"SEM MOVIMENTO","AVALIADO")</f>
        <v>SEM MOVIMENTO</v>
      </c>
      <c r="H16" s="42" t="s">
        <v>348</v>
      </c>
      <c r="I16" s="9" t="str">
        <f>IF($G16="SEM MOVIMENTO","",IF(AND($G16="AVALIADO",SUMIFS(Dados!$A:$A,Dados!$C:$C,$D:$D,Dados!$B:$B,$N$2,Dados!$I:$I,$3:$3)&lt;&gt;0),SUMIFS(Dados!$F:$F,Dados!$C:$C,$D:$D,Dados!$B:$B,$N$2,Dados!$I:$I,$3:$3)%*$I$2,$I$2))</f>
        <v/>
      </c>
      <c r="J16" s="9" t="str">
        <f t="shared" si="0"/>
        <v/>
      </c>
      <c r="K16" s="9" t="str">
        <f>IF($G16="SEM MOVIMENTO","",IF(AND($G16="AVALIADO",SUMIFS(Dados!$A:$A,Dados!$C:$C,$D:$D,Dados!$B:$B,$N$2,Dados!$I:$I,$3:$3)&lt;&gt;0),SUMIFS(Dados!$F:$F,Dados!$C:$C,$D:$D,Dados!$B:$B,$N$2,Dados!$I:$I,$3:$3)%*$K$2,$K$2))</f>
        <v/>
      </c>
      <c r="L16" s="9" t="str">
        <f>IF($G16="SEM MOVIMENTO","",IF(AND($G16="AVALIADO",SUMIFS(Dados!$A:$A,Dados!$C:$C,$D:$D,Dados!$B:$B,$N$2,Dados!$I:$I,$3:$3)&lt;&gt;0),SUMIFS(Dados!$F:$F,Dados!$C:$C,$D:$D,Dados!$B:$B,$N$2,Dados!$I:$I,$3:$3)%*$L$2,$L$2))</f>
        <v/>
      </c>
      <c r="M16" s="9" t="str">
        <f>IF($G16="SEM MOVIMENTO","",IF(AND($G16="AVALIADO",SUMIFS(Dados!$A:$A,Dados!$C:$C,$D:$D,Dados!$B:$B,$N$2,Dados!$I:$I,$3:$3)&lt;&gt;0),SUMIFS(Dados!$F:$F,Dados!$C:$C,$D:$D,Dados!$B:$B,$N$2,Dados!$I:$I,$3:$3)%*$M$2,$M$2))</f>
        <v/>
      </c>
      <c r="N16" s="7">
        <f t="shared" si="1"/>
        <v>0</v>
      </c>
    </row>
    <row r="17" spans="1:14" ht="15.75" x14ac:dyDescent="0.25">
      <c r="A17" s="1">
        <v>2972</v>
      </c>
      <c r="B17" s="2" t="s">
        <v>41</v>
      </c>
      <c r="C17" s="1" t="s">
        <v>42</v>
      </c>
      <c r="D17" s="43">
        <v>2972</v>
      </c>
      <c r="E17" s="1" t="s">
        <v>89</v>
      </c>
      <c r="F17" s="1" t="s">
        <v>43</v>
      </c>
      <c r="G17" s="1" t="str">
        <f>IF(SUMIFS(Dados!$A:$A,Dados!$C:$C,'IDGF-Jul'!$D:$D,Dados!$B:$B,'IDGF-Jul'!$N$2)=0,"SEM MOVIMENTO","AVALIADO")</f>
        <v>SEM MOVIMENTO</v>
      </c>
      <c r="H17" s="42" t="s">
        <v>348</v>
      </c>
      <c r="I17" s="9" t="str">
        <f>IF($G17="SEM MOVIMENTO","",IF(AND($G17="AVALIADO",SUMIFS(Dados!$A:$A,Dados!$C:$C,$D:$D,Dados!$B:$B,$N$2,Dados!$I:$I,$3:$3)&lt;&gt;0),SUMIFS(Dados!$F:$F,Dados!$C:$C,$D:$D,Dados!$B:$B,$N$2,Dados!$I:$I,$3:$3)%*$I$2,$I$2))</f>
        <v/>
      </c>
      <c r="J17" s="9" t="str">
        <f t="shared" si="0"/>
        <v/>
      </c>
      <c r="K17" s="9" t="str">
        <f>IF($G17="SEM MOVIMENTO","",IF(AND($G17="AVALIADO",SUMIFS(Dados!$A:$A,Dados!$C:$C,$D:$D,Dados!$B:$B,$N$2,Dados!$I:$I,$3:$3)&lt;&gt;0),SUMIFS(Dados!$F:$F,Dados!$C:$C,$D:$D,Dados!$B:$B,$N$2,Dados!$I:$I,$3:$3)%*$K$2,$K$2))</f>
        <v/>
      </c>
      <c r="L17" s="9" t="str">
        <f>IF($G17="SEM MOVIMENTO","",IF(AND($G17="AVALIADO",SUMIFS(Dados!$A:$A,Dados!$C:$C,$D:$D,Dados!$B:$B,$N$2,Dados!$I:$I,$3:$3)&lt;&gt;0),SUMIFS(Dados!$F:$F,Dados!$C:$C,$D:$D,Dados!$B:$B,$N$2,Dados!$I:$I,$3:$3)%*$L$2,$L$2))</f>
        <v/>
      </c>
      <c r="M17" s="9" t="str">
        <f>IF($G17="SEM MOVIMENTO","",IF(AND($G17="AVALIADO",SUMIFS(Dados!$A:$A,Dados!$C:$C,$D:$D,Dados!$B:$B,$N$2,Dados!$I:$I,$3:$3)&lt;&gt;0),SUMIFS(Dados!$F:$F,Dados!$C:$C,$D:$D,Dados!$B:$B,$N$2,Dados!$I:$I,$3:$3)%*$M$2,$M$2))</f>
        <v/>
      </c>
      <c r="N17" s="7">
        <f t="shared" si="1"/>
        <v>0</v>
      </c>
    </row>
    <row r="18" spans="1:14" ht="15.75" x14ac:dyDescent="0.25">
      <c r="A18" s="1">
        <v>1496</v>
      </c>
      <c r="B18" s="2" t="s">
        <v>128</v>
      </c>
      <c r="C18" s="1" t="s">
        <v>129</v>
      </c>
      <c r="D18" s="43">
        <v>1496</v>
      </c>
      <c r="E18" s="1" t="s">
        <v>138</v>
      </c>
      <c r="F18" s="1" t="s">
        <v>136</v>
      </c>
      <c r="G18" s="1" t="str">
        <f>IF(SUMIFS(Dados!$A:$A,Dados!$C:$C,'IDGF-Jul'!$D:$D,Dados!$B:$B,'IDGF-Jul'!$N$2)=0,"SEM MOVIMENTO","AVALIADO")</f>
        <v>SEM MOVIMENTO</v>
      </c>
      <c r="H18" s="42" t="s">
        <v>348</v>
      </c>
      <c r="I18" s="9" t="str">
        <f>IF($G18="SEM MOVIMENTO","",IF(AND($G18="AVALIADO",SUMIFS(Dados!$A:$A,Dados!$C:$C,$D:$D,Dados!$B:$B,$N$2,Dados!$I:$I,$3:$3)&lt;&gt;0),SUMIFS(Dados!$F:$F,Dados!$C:$C,$D:$D,Dados!$B:$B,$N$2,Dados!$I:$I,$3:$3)%*$I$2,$I$2))</f>
        <v/>
      </c>
      <c r="J18" s="9" t="str">
        <f t="shared" si="0"/>
        <v/>
      </c>
      <c r="K18" s="9" t="str">
        <f>IF($G18="SEM MOVIMENTO","",IF(AND($G18="AVALIADO",SUMIFS(Dados!$A:$A,Dados!$C:$C,$D:$D,Dados!$B:$B,$N$2,Dados!$I:$I,$3:$3)&lt;&gt;0),SUMIFS(Dados!$F:$F,Dados!$C:$C,$D:$D,Dados!$B:$B,$N$2,Dados!$I:$I,$3:$3)%*$K$2,$K$2))</f>
        <v/>
      </c>
      <c r="L18" s="9" t="str">
        <f>IF($G18="SEM MOVIMENTO","",IF(AND($G18="AVALIADO",SUMIFS(Dados!$A:$A,Dados!$C:$C,$D:$D,Dados!$B:$B,$N$2,Dados!$I:$I,$3:$3)&lt;&gt;0),SUMIFS(Dados!$F:$F,Dados!$C:$C,$D:$D,Dados!$B:$B,$N$2,Dados!$I:$I,$3:$3)%*$L$2,$L$2))</f>
        <v/>
      </c>
      <c r="M18" s="9" t="str">
        <f>IF($G18="SEM MOVIMENTO","",IF(AND($G18="AVALIADO",SUMIFS(Dados!$A:$A,Dados!$C:$C,$D:$D,Dados!$B:$B,$N$2,Dados!$I:$I,$3:$3)&lt;&gt;0),SUMIFS(Dados!$F:$F,Dados!$C:$C,$D:$D,Dados!$B:$B,$N$2,Dados!$I:$I,$3:$3)%*$M$2,$M$2))</f>
        <v/>
      </c>
      <c r="N18" s="7">
        <f t="shared" si="1"/>
        <v>0</v>
      </c>
    </row>
    <row r="19" spans="1:14" ht="15.75" x14ac:dyDescent="0.25">
      <c r="A19" s="1">
        <v>1067</v>
      </c>
      <c r="B19" s="2" t="s">
        <v>115</v>
      </c>
      <c r="C19" s="1" t="s">
        <v>116</v>
      </c>
      <c r="D19" s="43">
        <v>1067</v>
      </c>
      <c r="E19" s="1" t="s">
        <v>138</v>
      </c>
      <c r="F19" s="1" t="s">
        <v>134</v>
      </c>
      <c r="G19" s="1" t="str">
        <f>IF(SUMIFS(Dados!$A:$A,Dados!$C:$C,'IDGF-Jul'!$D:$D,Dados!$B:$B,'IDGF-Jul'!$N$2)=0,"SEM MOVIMENTO","AVALIADO")</f>
        <v>SEM MOVIMENTO</v>
      </c>
      <c r="H19" s="42" t="s">
        <v>348</v>
      </c>
      <c r="I19" s="9" t="str">
        <f>IF($G19="SEM MOVIMENTO","",IF(AND($G19="AVALIADO",SUMIFS(Dados!$A:$A,Dados!$C:$C,$D:$D,Dados!$B:$B,$N$2,Dados!$I:$I,$3:$3)&lt;&gt;0),SUMIFS(Dados!$F:$F,Dados!$C:$C,$D:$D,Dados!$B:$B,$N$2,Dados!$I:$I,$3:$3)%*$I$2,$I$2))</f>
        <v/>
      </c>
      <c r="J19" s="9" t="str">
        <f t="shared" si="0"/>
        <v/>
      </c>
      <c r="K19" s="9" t="str">
        <f>IF($G19="SEM MOVIMENTO","",IF(AND($G19="AVALIADO",SUMIFS(Dados!$A:$A,Dados!$C:$C,$D:$D,Dados!$B:$B,$N$2,Dados!$I:$I,$3:$3)&lt;&gt;0),SUMIFS(Dados!$F:$F,Dados!$C:$C,$D:$D,Dados!$B:$B,$N$2,Dados!$I:$I,$3:$3)%*$K$2,$K$2))</f>
        <v/>
      </c>
      <c r="L19" s="9" t="str">
        <f>IF($G19="SEM MOVIMENTO","",IF(AND($G19="AVALIADO",SUMIFS(Dados!$A:$A,Dados!$C:$C,$D:$D,Dados!$B:$B,$N$2,Dados!$I:$I,$3:$3)&lt;&gt;0),SUMIFS(Dados!$F:$F,Dados!$C:$C,$D:$D,Dados!$B:$B,$N$2,Dados!$I:$I,$3:$3)%*$L$2,$L$2))</f>
        <v/>
      </c>
      <c r="M19" s="9" t="str">
        <f>IF($G19="SEM MOVIMENTO","",IF(AND($G19="AVALIADO",SUMIFS(Dados!$A:$A,Dados!$C:$C,$D:$D,Dados!$B:$B,$N$2,Dados!$I:$I,$3:$3)&lt;&gt;0),SUMIFS(Dados!$F:$F,Dados!$C:$C,$D:$D,Dados!$B:$B,$N$2,Dados!$I:$I,$3:$3)%*$M$2,$M$2))</f>
        <v/>
      </c>
      <c r="N19" s="7">
        <f t="shared" si="1"/>
        <v>0</v>
      </c>
    </row>
    <row r="20" spans="1:14" ht="15.75" x14ac:dyDescent="0.25">
      <c r="A20" s="1">
        <v>1273</v>
      </c>
      <c r="B20" s="2" t="s">
        <v>103</v>
      </c>
      <c r="C20" s="1" t="s">
        <v>104</v>
      </c>
      <c r="D20" s="43">
        <v>1273</v>
      </c>
      <c r="E20" s="1" t="s">
        <v>89</v>
      </c>
      <c r="F20" s="1" t="s">
        <v>94</v>
      </c>
      <c r="G20" s="1" t="str">
        <f>IF(SUMIFS(Dados!$A:$A,Dados!$C:$C,'IDGF-Jul'!$D:$D,Dados!$B:$B,'IDGF-Jul'!$N$2)=0,"SEM MOVIMENTO","AVALIADO")</f>
        <v>SEM MOVIMENTO</v>
      </c>
      <c r="H20" s="42" t="s">
        <v>348</v>
      </c>
      <c r="I20" s="9" t="str">
        <f>IF($G20="SEM MOVIMENTO","",IF(AND($G20="AVALIADO",SUMIFS(Dados!$A:$A,Dados!$C:$C,$D:$D,Dados!$B:$B,$N$2,Dados!$I:$I,$3:$3)&lt;&gt;0),SUMIFS(Dados!$F:$F,Dados!$C:$C,$D:$D,Dados!$B:$B,$N$2,Dados!$I:$I,$3:$3)%*$I$2,$I$2))</f>
        <v/>
      </c>
      <c r="J20" s="9" t="str">
        <f t="shared" si="0"/>
        <v/>
      </c>
      <c r="K20" s="9" t="str">
        <f>IF($G20="SEM MOVIMENTO","",IF(AND($G20="AVALIADO",SUMIFS(Dados!$A:$A,Dados!$C:$C,$D:$D,Dados!$B:$B,$N$2,Dados!$I:$I,$3:$3)&lt;&gt;0),SUMIFS(Dados!$F:$F,Dados!$C:$C,$D:$D,Dados!$B:$B,$N$2,Dados!$I:$I,$3:$3)%*$K$2,$K$2))</f>
        <v/>
      </c>
      <c r="L20" s="9" t="str">
        <f>IF($G20="SEM MOVIMENTO","",IF(AND($G20="AVALIADO",SUMIFS(Dados!$A:$A,Dados!$C:$C,$D:$D,Dados!$B:$B,$N$2,Dados!$I:$I,$3:$3)&lt;&gt;0),SUMIFS(Dados!$F:$F,Dados!$C:$C,$D:$D,Dados!$B:$B,$N$2,Dados!$I:$I,$3:$3)%*$L$2,$L$2))</f>
        <v/>
      </c>
      <c r="M20" s="9" t="str">
        <f>IF($G20="SEM MOVIMENTO","",IF(AND($G20="AVALIADO",SUMIFS(Dados!$A:$A,Dados!$C:$C,$D:$D,Dados!$B:$B,$N$2,Dados!$I:$I,$3:$3)&lt;&gt;0),SUMIFS(Dados!$F:$F,Dados!$C:$C,$D:$D,Dados!$B:$B,$N$2,Dados!$I:$I,$3:$3)%*$M$2,$M$2))</f>
        <v/>
      </c>
      <c r="N20" s="7">
        <f t="shared" si="1"/>
        <v>0</v>
      </c>
    </row>
    <row r="21" spans="1:14" ht="15.75" x14ac:dyDescent="0.25">
      <c r="A21" s="1">
        <v>1031</v>
      </c>
      <c r="B21" s="2" t="s">
        <v>122</v>
      </c>
      <c r="C21" s="1" t="s">
        <v>123</v>
      </c>
      <c r="D21" s="43">
        <v>1031</v>
      </c>
      <c r="E21" s="1" t="s">
        <v>138</v>
      </c>
      <c r="F21" s="1" t="s">
        <v>136</v>
      </c>
      <c r="G21" s="1" t="str">
        <f>IF(SUMIFS(Dados!$A:$A,Dados!$C:$C,'IDGF-Jul'!$D:$D,Dados!$B:$B,'IDGF-Jul'!$N$2)=0,"SEM MOVIMENTO","AVALIADO")</f>
        <v>SEM MOVIMENTO</v>
      </c>
      <c r="H21" s="42" t="s">
        <v>348</v>
      </c>
      <c r="I21" s="9" t="str">
        <f>IF($G21="SEM MOVIMENTO","",IF(AND($G21="AVALIADO",SUMIFS(Dados!$A:$A,Dados!$C:$C,$D:$D,Dados!$B:$B,$N$2,Dados!$I:$I,$3:$3)&lt;&gt;0),SUMIFS(Dados!$F:$F,Dados!$C:$C,$D:$D,Dados!$B:$B,$N$2,Dados!$I:$I,$3:$3)%*$I$2,$I$2))</f>
        <v/>
      </c>
      <c r="J21" s="9" t="str">
        <f t="shared" si="0"/>
        <v/>
      </c>
      <c r="K21" s="9" t="str">
        <f>IF($G21="SEM MOVIMENTO","",IF(AND($G21="AVALIADO",SUMIFS(Dados!$A:$A,Dados!$C:$C,$D:$D,Dados!$B:$B,$N$2,Dados!$I:$I,$3:$3)&lt;&gt;0),SUMIFS(Dados!$F:$F,Dados!$C:$C,$D:$D,Dados!$B:$B,$N$2,Dados!$I:$I,$3:$3)%*$K$2,$K$2))</f>
        <v/>
      </c>
      <c r="L21" s="9" t="str">
        <f>IF($G21="SEM MOVIMENTO","",IF(AND($G21="AVALIADO",SUMIFS(Dados!$A:$A,Dados!$C:$C,$D:$D,Dados!$B:$B,$N$2,Dados!$I:$I,$3:$3)&lt;&gt;0),SUMIFS(Dados!$F:$F,Dados!$C:$C,$D:$D,Dados!$B:$B,$N$2,Dados!$I:$I,$3:$3)%*$L$2,$L$2))</f>
        <v/>
      </c>
      <c r="M21" s="9" t="str">
        <f>IF($G21="SEM MOVIMENTO","",IF(AND($G21="AVALIADO",SUMIFS(Dados!$A:$A,Dados!$C:$C,$D:$D,Dados!$B:$B,$N$2,Dados!$I:$I,$3:$3)&lt;&gt;0),SUMIFS(Dados!$F:$F,Dados!$C:$C,$D:$D,Dados!$B:$B,$N$2,Dados!$I:$I,$3:$3)%*$M$2,$M$2))</f>
        <v/>
      </c>
      <c r="N21" s="7">
        <f t="shared" si="1"/>
        <v>0</v>
      </c>
    </row>
    <row r="22" spans="1:14" ht="15.75" x14ac:dyDescent="0.25">
      <c r="A22" s="1">
        <v>1424</v>
      </c>
      <c r="B22" s="2" t="s">
        <v>124</v>
      </c>
      <c r="C22" s="1" t="s">
        <v>125</v>
      </c>
      <c r="D22" s="43">
        <v>1424</v>
      </c>
      <c r="E22" s="1" t="s">
        <v>138</v>
      </c>
      <c r="F22" s="1" t="s">
        <v>136</v>
      </c>
      <c r="G22" s="1" t="str">
        <f>IF(SUMIFS(Dados!$A:$A,Dados!$C:$C,'IDGF-Jul'!$D:$D,Dados!$B:$B,'IDGF-Jul'!$N$2)=0,"SEM MOVIMENTO","AVALIADO")</f>
        <v>SEM MOVIMENTO</v>
      </c>
      <c r="H22" s="42" t="s">
        <v>348</v>
      </c>
      <c r="I22" s="9" t="str">
        <f>IF($G22="SEM MOVIMENTO","",IF(AND($G22="AVALIADO",SUMIFS(Dados!$A:$A,Dados!$C:$C,$D:$D,Dados!$B:$B,$N$2,Dados!$I:$I,$3:$3)&lt;&gt;0),SUMIFS(Dados!$F:$F,Dados!$C:$C,$D:$D,Dados!$B:$B,$N$2,Dados!$I:$I,$3:$3)%*$I$2,$I$2))</f>
        <v/>
      </c>
      <c r="J22" s="9" t="str">
        <f t="shared" si="0"/>
        <v/>
      </c>
      <c r="K22" s="9" t="str">
        <f>IF($G22="SEM MOVIMENTO","",IF(AND($G22="AVALIADO",SUMIFS(Dados!$A:$A,Dados!$C:$C,$D:$D,Dados!$B:$B,$N$2,Dados!$I:$I,$3:$3)&lt;&gt;0),SUMIFS(Dados!$F:$F,Dados!$C:$C,$D:$D,Dados!$B:$B,$N$2,Dados!$I:$I,$3:$3)%*$K$2,$K$2))</f>
        <v/>
      </c>
      <c r="L22" s="9" t="str">
        <f>IF($G22="SEM MOVIMENTO","",IF(AND($G22="AVALIADO",SUMIFS(Dados!$A:$A,Dados!$C:$C,$D:$D,Dados!$B:$B,$N$2,Dados!$I:$I,$3:$3)&lt;&gt;0),SUMIFS(Dados!$F:$F,Dados!$C:$C,$D:$D,Dados!$B:$B,$N$2,Dados!$I:$I,$3:$3)%*$L$2,$L$2))</f>
        <v/>
      </c>
      <c r="M22" s="9" t="str">
        <f>IF($G22="SEM MOVIMENTO","",IF(AND($G22="AVALIADO",SUMIFS(Dados!$A:$A,Dados!$C:$C,$D:$D,Dados!$B:$B,$N$2,Dados!$I:$I,$3:$3)&lt;&gt;0),SUMIFS(Dados!$F:$F,Dados!$C:$C,$D:$D,Dados!$B:$B,$N$2,Dados!$I:$I,$3:$3)%*$M$2,$M$2))</f>
        <v/>
      </c>
      <c r="N22" s="7">
        <f t="shared" si="1"/>
        <v>0</v>
      </c>
    </row>
    <row r="23" spans="1:14" ht="15.75" x14ac:dyDescent="0.25">
      <c r="A23" s="1">
        <v>1828</v>
      </c>
      <c r="B23" s="2" t="s">
        <v>132</v>
      </c>
      <c r="C23" s="1" t="s">
        <v>133</v>
      </c>
      <c r="D23" s="43">
        <v>1828</v>
      </c>
      <c r="E23" s="1" t="s">
        <v>138</v>
      </c>
      <c r="F23" s="1" t="s">
        <v>134</v>
      </c>
      <c r="G23" s="1" t="str">
        <f>IF(SUMIFS(Dados!$A:$A,Dados!$C:$C,'IDGF-Jul'!$D:$D,Dados!$B:$B,'IDGF-Jul'!$N$2)=0,"SEM MOVIMENTO","AVALIADO")</f>
        <v>SEM MOVIMENTO</v>
      </c>
      <c r="H23" s="42" t="s">
        <v>348</v>
      </c>
      <c r="I23" s="9" t="str">
        <f>IF($G23="SEM MOVIMENTO","",IF(AND($G23="AVALIADO",SUMIFS(Dados!$A:$A,Dados!$C:$C,$D:$D,Dados!$B:$B,$N$2,Dados!$I:$I,$3:$3)&lt;&gt;0),SUMIFS(Dados!$F:$F,Dados!$C:$C,$D:$D,Dados!$B:$B,$N$2,Dados!$I:$I,$3:$3)%*$I$2,$I$2))</f>
        <v/>
      </c>
      <c r="J23" s="9" t="str">
        <f t="shared" si="0"/>
        <v/>
      </c>
      <c r="K23" s="9" t="str">
        <f>IF($G23="SEM MOVIMENTO","",IF(AND($G23="AVALIADO",SUMIFS(Dados!$A:$A,Dados!$C:$C,$D:$D,Dados!$B:$B,$N$2,Dados!$I:$I,$3:$3)&lt;&gt;0),SUMIFS(Dados!$F:$F,Dados!$C:$C,$D:$D,Dados!$B:$B,$N$2,Dados!$I:$I,$3:$3)%*$K$2,$K$2))</f>
        <v/>
      </c>
      <c r="L23" s="9" t="str">
        <f>IF($G23="SEM MOVIMENTO","",IF(AND($G23="AVALIADO",SUMIFS(Dados!$A:$A,Dados!$C:$C,$D:$D,Dados!$B:$B,$N$2,Dados!$I:$I,$3:$3)&lt;&gt;0),SUMIFS(Dados!$F:$F,Dados!$C:$C,$D:$D,Dados!$B:$B,$N$2,Dados!$I:$I,$3:$3)%*$L$2,$L$2))</f>
        <v/>
      </c>
      <c r="M23" s="9" t="str">
        <f>IF($G23="SEM MOVIMENTO","",IF(AND($G23="AVALIADO",SUMIFS(Dados!$A:$A,Dados!$C:$C,$D:$D,Dados!$B:$B,$N$2,Dados!$I:$I,$3:$3)&lt;&gt;0),SUMIFS(Dados!$F:$F,Dados!$C:$C,$D:$D,Dados!$B:$B,$N$2,Dados!$I:$I,$3:$3)%*$M$2,$M$2))</f>
        <v/>
      </c>
      <c r="N23" s="7">
        <f t="shared" si="1"/>
        <v>0</v>
      </c>
    </row>
    <row r="24" spans="1:14" ht="15.75" x14ac:dyDescent="0.25">
      <c r="A24" s="1">
        <v>1291</v>
      </c>
      <c r="B24" s="2" t="s">
        <v>119</v>
      </c>
      <c r="C24" s="1" t="s">
        <v>120</v>
      </c>
      <c r="D24" s="43">
        <v>1291</v>
      </c>
      <c r="E24" s="1" t="s">
        <v>138</v>
      </c>
      <c r="F24" s="1" t="s">
        <v>135</v>
      </c>
      <c r="G24" s="1" t="str">
        <f>IF(SUMIFS(Dados!$A:$A,Dados!$C:$C,'IDGF-Jul'!$D:$D,Dados!$B:$B,'IDGF-Jul'!$N$2)=0,"SEM MOVIMENTO","AVALIADO")</f>
        <v>SEM MOVIMENTO</v>
      </c>
      <c r="H24" s="42" t="s">
        <v>348</v>
      </c>
      <c r="I24" s="9" t="str">
        <f>IF($G24="SEM MOVIMENTO","",IF(AND($G24="AVALIADO",SUMIFS(Dados!$A:$A,Dados!$C:$C,$D:$D,Dados!$B:$B,$N$2,Dados!$I:$I,$3:$3)&lt;&gt;0),SUMIFS(Dados!$F:$F,Dados!$C:$C,$D:$D,Dados!$B:$B,$N$2,Dados!$I:$I,$3:$3)%*$I$2,$I$2))</f>
        <v/>
      </c>
      <c r="J24" s="9" t="str">
        <f t="shared" si="0"/>
        <v/>
      </c>
      <c r="K24" s="9" t="str">
        <f>IF($G24="SEM MOVIMENTO","",IF(AND($G24="AVALIADO",SUMIFS(Dados!$A:$A,Dados!$C:$C,$D:$D,Dados!$B:$B,$N$2,Dados!$I:$I,$3:$3)&lt;&gt;0),SUMIFS(Dados!$F:$F,Dados!$C:$C,$D:$D,Dados!$B:$B,$N$2,Dados!$I:$I,$3:$3)%*$K$2,$K$2))</f>
        <v/>
      </c>
      <c r="L24" s="9" t="str">
        <f>IF($G24="SEM MOVIMENTO","",IF(AND($G24="AVALIADO",SUMIFS(Dados!$A:$A,Dados!$C:$C,$D:$D,Dados!$B:$B,$N$2,Dados!$I:$I,$3:$3)&lt;&gt;0),SUMIFS(Dados!$F:$F,Dados!$C:$C,$D:$D,Dados!$B:$B,$N$2,Dados!$I:$I,$3:$3)%*$L$2,$L$2))</f>
        <v/>
      </c>
      <c r="M24" s="9" t="str">
        <f>IF($G24="SEM MOVIMENTO","",IF(AND($G24="AVALIADO",SUMIFS(Dados!$A:$A,Dados!$C:$C,$D:$D,Dados!$B:$B,$N$2,Dados!$I:$I,$3:$3)&lt;&gt;0),SUMIFS(Dados!$F:$F,Dados!$C:$C,$D:$D,Dados!$B:$B,$N$2,Dados!$I:$I,$3:$3)%*$M$2,$M$2))</f>
        <v/>
      </c>
      <c r="N24" s="7">
        <f t="shared" si="1"/>
        <v>0</v>
      </c>
    </row>
    <row r="25" spans="1:14" ht="15.75" x14ac:dyDescent="0.25">
      <c r="A25" s="1">
        <v>1294</v>
      </c>
      <c r="B25" s="3" t="s">
        <v>71</v>
      </c>
      <c r="C25" s="1" t="s">
        <v>72</v>
      </c>
      <c r="D25" s="43">
        <v>1294</v>
      </c>
      <c r="E25" s="1" t="s">
        <v>91</v>
      </c>
      <c r="F25" s="1" t="s">
        <v>64</v>
      </c>
      <c r="G25" s="1" t="str">
        <f>IF(SUMIFS(Dados!$A:$A,Dados!$C:$C,'IDGF-Jul'!$D:$D,Dados!$B:$B,'IDGF-Jul'!$N$2)=0,"SEM MOVIMENTO","AVALIADO")</f>
        <v>SEM MOVIMENTO</v>
      </c>
      <c r="H25" s="42" t="s">
        <v>348</v>
      </c>
      <c r="I25" s="9" t="str">
        <f>IF($G25="SEM MOVIMENTO","",IF(AND($G25="AVALIADO",SUMIFS(Dados!$A:$A,Dados!$C:$C,$D:$D,Dados!$B:$B,$N$2,Dados!$I:$I,$3:$3)&lt;&gt;0),SUMIFS(Dados!$F:$F,Dados!$C:$C,$D:$D,Dados!$B:$B,$N$2,Dados!$I:$I,$3:$3)%*$I$2,$I$2))</f>
        <v/>
      </c>
      <c r="J25" s="9" t="str">
        <f t="shared" si="0"/>
        <v/>
      </c>
      <c r="K25" s="9" t="str">
        <f>IF($G25="SEM MOVIMENTO","",IF(AND($G25="AVALIADO",SUMIFS(Dados!$A:$A,Dados!$C:$C,$D:$D,Dados!$B:$B,$N$2,Dados!$I:$I,$3:$3)&lt;&gt;0),SUMIFS(Dados!$F:$F,Dados!$C:$C,$D:$D,Dados!$B:$B,$N$2,Dados!$I:$I,$3:$3)%*$K$2,$K$2))</f>
        <v/>
      </c>
      <c r="L25" s="9" t="str">
        <f>IF($G25="SEM MOVIMENTO","",IF(AND($G25="AVALIADO",SUMIFS(Dados!$A:$A,Dados!$C:$C,$D:$D,Dados!$B:$B,$N$2,Dados!$I:$I,$3:$3)&lt;&gt;0),SUMIFS(Dados!$F:$F,Dados!$C:$C,$D:$D,Dados!$B:$B,$N$2,Dados!$I:$I,$3:$3)%*$L$2,$L$2))</f>
        <v/>
      </c>
      <c r="M25" s="9" t="str">
        <f>IF($G25="SEM MOVIMENTO","",IF(AND($G25="AVALIADO",SUMIFS(Dados!$A:$A,Dados!$C:$C,$D:$D,Dados!$B:$B,$N$2,Dados!$I:$I,$3:$3)&lt;&gt;0),SUMIFS(Dados!$F:$F,Dados!$C:$C,$D:$D,Dados!$B:$B,$N$2,Dados!$I:$I,$3:$3)%*$M$2,$M$2))</f>
        <v/>
      </c>
      <c r="N25" s="7">
        <f t="shared" si="1"/>
        <v>0</v>
      </c>
    </row>
    <row r="26" spans="1:14" ht="15.75" x14ac:dyDescent="0.25">
      <c r="A26" s="1">
        <v>1296</v>
      </c>
      <c r="B26" s="2" t="s">
        <v>62</v>
      </c>
      <c r="C26" s="1" t="s">
        <v>63</v>
      </c>
      <c r="D26" s="43">
        <v>1296</v>
      </c>
      <c r="E26" s="1" t="s">
        <v>91</v>
      </c>
      <c r="F26" s="1" t="s">
        <v>64</v>
      </c>
      <c r="G26" s="1" t="str">
        <f>IF(SUMIFS(Dados!$A:$A,Dados!$C:$C,'IDGF-Jul'!$D:$D,Dados!$B:$B,'IDGF-Jul'!$N$2)=0,"SEM MOVIMENTO","AVALIADO")</f>
        <v>SEM MOVIMENTO</v>
      </c>
      <c r="H26" s="42" t="s">
        <v>348</v>
      </c>
      <c r="I26" s="9" t="str">
        <f>IF($G26="SEM MOVIMENTO","",IF(AND($G26="AVALIADO",SUMIFS(Dados!$A:$A,Dados!$C:$C,$D:$D,Dados!$B:$B,$N$2,Dados!$I:$I,$3:$3)&lt;&gt;0),SUMIFS(Dados!$F:$F,Dados!$C:$C,$D:$D,Dados!$B:$B,$N$2,Dados!$I:$I,$3:$3)%*$I$2,$I$2))</f>
        <v/>
      </c>
      <c r="J26" s="9" t="str">
        <f t="shared" si="0"/>
        <v/>
      </c>
      <c r="K26" s="9" t="str">
        <f>IF($G26="SEM MOVIMENTO","",IF(AND($G26="AVALIADO",SUMIFS(Dados!$A:$A,Dados!$C:$C,$D:$D,Dados!$B:$B,$N$2,Dados!$I:$I,$3:$3)&lt;&gt;0),SUMIFS(Dados!$F:$F,Dados!$C:$C,$D:$D,Dados!$B:$B,$N$2,Dados!$I:$I,$3:$3)%*$K$2,$K$2))</f>
        <v/>
      </c>
      <c r="L26" s="9" t="str">
        <f>IF($G26="SEM MOVIMENTO","",IF(AND($G26="AVALIADO",SUMIFS(Dados!$A:$A,Dados!$C:$C,$D:$D,Dados!$B:$B,$N$2,Dados!$I:$I,$3:$3)&lt;&gt;0),SUMIFS(Dados!$F:$F,Dados!$C:$C,$D:$D,Dados!$B:$B,$N$2,Dados!$I:$I,$3:$3)%*$L$2,$L$2))</f>
        <v/>
      </c>
      <c r="M26" s="9" t="str">
        <f>IF($G26="SEM MOVIMENTO","",IF(AND($G26="AVALIADO",SUMIFS(Dados!$A:$A,Dados!$C:$C,$D:$D,Dados!$B:$B,$N$2,Dados!$I:$I,$3:$3)&lt;&gt;0),SUMIFS(Dados!$F:$F,Dados!$C:$C,$D:$D,Dados!$B:$B,$N$2,Dados!$I:$I,$3:$3)%*$M$2,$M$2))</f>
        <v/>
      </c>
      <c r="N26" s="7">
        <f t="shared" si="1"/>
        <v>0</v>
      </c>
    </row>
    <row r="27" spans="1:14" ht="15.75" x14ac:dyDescent="0.25">
      <c r="A27" s="1">
        <v>1992</v>
      </c>
      <c r="B27" s="2" t="s">
        <v>24</v>
      </c>
      <c r="C27" s="1" t="s">
        <v>25</v>
      </c>
      <c r="D27" s="43">
        <v>1992</v>
      </c>
      <c r="E27" s="1" t="s">
        <v>90</v>
      </c>
      <c r="F27" s="1" t="s">
        <v>26</v>
      </c>
      <c r="G27" s="1" t="str">
        <f>IF(SUMIFS(Dados!$A:$A,Dados!$C:$C,'IDGF-Jul'!$D:$D,Dados!$B:$B,'IDGF-Jul'!$N$2)=0,"SEM MOVIMENTO","AVALIADO")</f>
        <v>SEM MOVIMENTO</v>
      </c>
      <c r="H27" s="42" t="s">
        <v>348</v>
      </c>
      <c r="I27" s="9" t="str">
        <f>IF($G27="SEM MOVIMENTO","",IF(AND($G27="AVALIADO",SUMIFS(Dados!$A:$A,Dados!$C:$C,$D:$D,Dados!$B:$B,$N$2,Dados!$I:$I,$3:$3)&lt;&gt;0),SUMIFS(Dados!$F:$F,Dados!$C:$C,$D:$D,Dados!$B:$B,$N$2,Dados!$I:$I,$3:$3)%*$I$2,$I$2))</f>
        <v/>
      </c>
      <c r="J27" s="9" t="str">
        <f t="shared" si="0"/>
        <v/>
      </c>
      <c r="K27" s="9" t="str">
        <f>IF($G27="SEM MOVIMENTO","",IF(AND($G27="AVALIADO",SUMIFS(Dados!$A:$A,Dados!$C:$C,$D:$D,Dados!$B:$B,$N$2,Dados!$I:$I,$3:$3)&lt;&gt;0),SUMIFS(Dados!$F:$F,Dados!$C:$C,$D:$D,Dados!$B:$B,$N$2,Dados!$I:$I,$3:$3)%*$K$2,$K$2))</f>
        <v/>
      </c>
      <c r="L27" s="9" t="str">
        <f>IF($G27="SEM MOVIMENTO","",IF(AND($G27="AVALIADO",SUMIFS(Dados!$A:$A,Dados!$C:$C,$D:$D,Dados!$B:$B,$N$2,Dados!$I:$I,$3:$3)&lt;&gt;0),SUMIFS(Dados!$F:$F,Dados!$C:$C,$D:$D,Dados!$B:$B,$N$2,Dados!$I:$I,$3:$3)%*$L$2,$L$2))</f>
        <v/>
      </c>
      <c r="M27" s="9" t="str">
        <f>IF($G27="SEM MOVIMENTO","",IF(AND($G27="AVALIADO",SUMIFS(Dados!$A:$A,Dados!$C:$C,$D:$D,Dados!$B:$B,$N$2,Dados!$I:$I,$3:$3)&lt;&gt;0),SUMIFS(Dados!$F:$F,Dados!$C:$C,$D:$D,Dados!$B:$B,$N$2,Dados!$I:$I,$3:$3)%*$M$2,$M$2))</f>
        <v/>
      </c>
      <c r="N27" s="7">
        <f t="shared" si="1"/>
        <v>0</v>
      </c>
    </row>
    <row r="28" spans="1:14" ht="15.75" x14ac:dyDescent="0.25">
      <c r="A28" s="1">
        <v>1832</v>
      </c>
      <c r="B28" s="2" t="s">
        <v>18</v>
      </c>
      <c r="C28" s="1" t="s">
        <v>19</v>
      </c>
      <c r="D28" s="43">
        <v>1832</v>
      </c>
      <c r="E28" s="1" t="s">
        <v>90</v>
      </c>
      <c r="F28" s="1" t="s">
        <v>20</v>
      </c>
      <c r="G28" s="1" t="str">
        <f>IF(SUMIFS(Dados!$A:$A,Dados!$C:$C,'IDGF-Jul'!$D:$D,Dados!$B:$B,'IDGF-Jul'!$N$2)=0,"SEM MOVIMENTO","AVALIADO")</f>
        <v>SEM MOVIMENTO</v>
      </c>
      <c r="H28" s="42" t="s">
        <v>348</v>
      </c>
      <c r="I28" s="9" t="str">
        <f>IF($G28="SEM MOVIMENTO","",IF(AND($G28="AVALIADO",SUMIFS(Dados!$A:$A,Dados!$C:$C,$D:$D,Dados!$B:$B,$N$2,Dados!$I:$I,$3:$3)&lt;&gt;0),SUMIFS(Dados!$F:$F,Dados!$C:$C,$D:$D,Dados!$B:$B,$N$2,Dados!$I:$I,$3:$3)%*$I$2,$I$2))</f>
        <v/>
      </c>
      <c r="J28" s="9" t="str">
        <f t="shared" si="0"/>
        <v/>
      </c>
      <c r="K28" s="9" t="str">
        <f>IF($G28="SEM MOVIMENTO","",IF(AND($G28="AVALIADO",SUMIFS(Dados!$A:$A,Dados!$C:$C,$D:$D,Dados!$B:$B,$N$2,Dados!$I:$I,$3:$3)&lt;&gt;0),SUMIFS(Dados!$F:$F,Dados!$C:$C,$D:$D,Dados!$B:$B,$N$2,Dados!$I:$I,$3:$3)%*$K$2,$K$2))</f>
        <v/>
      </c>
      <c r="L28" s="9" t="str">
        <f>IF($G28="SEM MOVIMENTO","",IF(AND($G28="AVALIADO",SUMIFS(Dados!$A:$A,Dados!$C:$C,$D:$D,Dados!$B:$B,$N$2,Dados!$I:$I,$3:$3)&lt;&gt;0),SUMIFS(Dados!$F:$F,Dados!$C:$C,$D:$D,Dados!$B:$B,$N$2,Dados!$I:$I,$3:$3)%*$L$2,$L$2))</f>
        <v/>
      </c>
      <c r="M28" s="9" t="str">
        <f>IF($G28="SEM MOVIMENTO","",IF(AND($G28="AVALIADO",SUMIFS(Dados!$A:$A,Dados!$C:$C,$D:$D,Dados!$B:$B,$N$2,Dados!$I:$I,$3:$3)&lt;&gt;0),SUMIFS(Dados!$F:$F,Dados!$C:$C,$D:$D,Dados!$B:$B,$N$2,Dados!$I:$I,$3:$3)%*$M$2,$M$2))</f>
        <v/>
      </c>
      <c r="N28" s="7">
        <f t="shared" si="1"/>
        <v>0</v>
      </c>
    </row>
    <row r="29" spans="1:14" ht="15.75" x14ac:dyDescent="0.25">
      <c r="A29" s="1">
        <v>1101</v>
      </c>
      <c r="B29" s="2" t="s">
        <v>21</v>
      </c>
      <c r="C29" s="1" t="s">
        <v>22</v>
      </c>
      <c r="D29" s="43">
        <v>1101</v>
      </c>
      <c r="E29" s="1" t="s">
        <v>90</v>
      </c>
      <c r="F29" s="1" t="s">
        <v>23</v>
      </c>
      <c r="G29" s="1" t="str">
        <f>IF(SUMIFS(Dados!$A:$A,Dados!$C:$C,'IDGF-Jul'!$D:$D,Dados!$B:$B,'IDGF-Jul'!$N$2)=0,"SEM MOVIMENTO","AVALIADO")</f>
        <v>SEM MOVIMENTO</v>
      </c>
      <c r="H29" s="42" t="s">
        <v>348</v>
      </c>
      <c r="I29" s="9" t="str">
        <f>IF($G29="SEM MOVIMENTO","",IF(AND($G29="AVALIADO",SUMIFS(Dados!$A:$A,Dados!$C:$C,$D:$D,Dados!$B:$B,$N$2,Dados!$I:$I,$3:$3)&lt;&gt;0),SUMIFS(Dados!$F:$F,Dados!$C:$C,$D:$D,Dados!$B:$B,$N$2,Dados!$I:$I,$3:$3)%*$I$2,$I$2))</f>
        <v/>
      </c>
      <c r="J29" s="9" t="str">
        <f t="shared" si="0"/>
        <v/>
      </c>
      <c r="K29" s="9" t="str">
        <f>IF($G29="SEM MOVIMENTO","",IF(AND($G29="AVALIADO",SUMIFS(Dados!$A:$A,Dados!$C:$C,$D:$D,Dados!$B:$B,$N$2,Dados!$I:$I,$3:$3)&lt;&gt;0),SUMIFS(Dados!$F:$F,Dados!$C:$C,$D:$D,Dados!$B:$B,$N$2,Dados!$I:$I,$3:$3)%*$K$2,$K$2))</f>
        <v/>
      </c>
      <c r="L29" s="9" t="str">
        <f>IF($G29="SEM MOVIMENTO","",IF(AND($G29="AVALIADO",SUMIFS(Dados!$A:$A,Dados!$C:$C,$D:$D,Dados!$B:$B,$N$2,Dados!$I:$I,$3:$3)&lt;&gt;0),SUMIFS(Dados!$F:$F,Dados!$C:$C,$D:$D,Dados!$B:$B,$N$2,Dados!$I:$I,$3:$3)%*$L$2,$L$2))</f>
        <v/>
      </c>
      <c r="M29" s="9" t="str">
        <f>IF($G29="SEM MOVIMENTO","",IF(AND($G29="AVALIADO",SUMIFS(Dados!$A:$A,Dados!$C:$C,$D:$D,Dados!$B:$B,$N$2,Dados!$I:$I,$3:$3)&lt;&gt;0),SUMIFS(Dados!$F:$F,Dados!$C:$C,$D:$D,Dados!$B:$B,$N$2,Dados!$I:$I,$3:$3)%*$M$2,$M$2))</f>
        <v/>
      </c>
      <c r="N29" s="7">
        <f t="shared" si="1"/>
        <v>0</v>
      </c>
    </row>
    <row r="30" spans="1:14" ht="15.75" x14ac:dyDescent="0.25">
      <c r="A30" s="1">
        <v>2657</v>
      </c>
      <c r="B30" s="2" t="s">
        <v>83</v>
      </c>
      <c r="C30" s="1" t="s">
        <v>84</v>
      </c>
      <c r="D30" s="43">
        <v>2657</v>
      </c>
      <c r="E30" s="1" t="s">
        <v>90</v>
      </c>
      <c r="F30" s="1" t="s">
        <v>85</v>
      </c>
      <c r="G30" s="1" t="str">
        <f>IF(SUMIFS(Dados!$A:$A,Dados!$C:$C,'IDGF-Jul'!$D:$D,Dados!$B:$B,'IDGF-Jul'!$N$2)=0,"SEM MOVIMENTO","AVALIADO")</f>
        <v>SEM MOVIMENTO</v>
      </c>
      <c r="H30" s="42" t="s">
        <v>348</v>
      </c>
      <c r="I30" s="9" t="str">
        <f>IF($G30="SEM MOVIMENTO","",IF(AND($G30="AVALIADO",SUMIFS(Dados!$A:$A,Dados!$C:$C,$D:$D,Dados!$B:$B,$N$2,Dados!$I:$I,$3:$3)&lt;&gt;0),SUMIFS(Dados!$F:$F,Dados!$C:$C,$D:$D,Dados!$B:$B,$N$2,Dados!$I:$I,$3:$3)%*$I$2,$I$2))</f>
        <v/>
      </c>
      <c r="J30" s="9" t="str">
        <f t="shared" si="0"/>
        <v/>
      </c>
      <c r="K30" s="9" t="str">
        <f>IF($G30="SEM MOVIMENTO","",IF(AND($G30="AVALIADO",SUMIFS(Dados!$A:$A,Dados!$C:$C,$D:$D,Dados!$B:$B,$N$2,Dados!$I:$I,$3:$3)&lt;&gt;0),SUMIFS(Dados!$F:$F,Dados!$C:$C,$D:$D,Dados!$B:$B,$N$2,Dados!$I:$I,$3:$3)%*$K$2,$K$2))</f>
        <v/>
      </c>
      <c r="L30" s="9" t="str">
        <f>IF($G30="SEM MOVIMENTO","",IF(AND($G30="AVALIADO",SUMIFS(Dados!$A:$A,Dados!$C:$C,$D:$D,Dados!$B:$B,$N$2,Dados!$I:$I,$3:$3)&lt;&gt;0),SUMIFS(Dados!$F:$F,Dados!$C:$C,$D:$D,Dados!$B:$B,$N$2,Dados!$I:$I,$3:$3)%*$L$2,$L$2))</f>
        <v/>
      </c>
      <c r="M30" s="9" t="str">
        <f>IF($G30="SEM MOVIMENTO","",IF(AND($G30="AVALIADO",SUMIFS(Dados!$A:$A,Dados!$C:$C,$D:$D,Dados!$B:$B,$N$2,Dados!$I:$I,$3:$3)&lt;&gt;0),SUMIFS(Dados!$F:$F,Dados!$C:$C,$D:$D,Dados!$B:$B,$N$2,Dados!$I:$I,$3:$3)%*$M$2,$M$2))</f>
        <v/>
      </c>
      <c r="N30" s="7">
        <f t="shared" si="1"/>
        <v>0</v>
      </c>
    </row>
    <row r="31" spans="1:14" ht="15.75" x14ac:dyDescent="0.25">
      <c r="A31" s="1">
        <v>1025</v>
      </c>
      <c r="B31" s="2" t="s">
        <v>47</v>
      </c>
      <c r="C31" s="1" t="s">
        <v>48</v>
      </c>
      <c r="D31" s="43">
        <v>1025</v>
      </c>
      <c r="E31" s="1" t="s">
        <v>89</v>
      </c>
      <c r="F31" s="1" t="s">
        <v>46</v>
      </c>
      <c r="G31" s="1" t="str">
        <f>IF(SUMIFS(Dados!$A:$A,Dados!$C:$C,'IDGF-Jul'!$D:$D,Dados!$B:$B,'IDGF-Jul'!$N$2)=0,"SEM MOVIMENTO","AVALIADO")</f>
        <v>SEM MOVIMENTO</v>
      </c>
      <c r="H31" s="42" t="s">
        <v>348</v>
      </c>
      <c r="I31" s="9" t="str">
        <f>IF($G31="SEM MOVIMENTO","",IF(AND($G31="AVALIADO",SUMIFS(Dados!$A:$A,Dados!$C:$C,$D:$D,Dados!$B:$B,$N$2,Dados!$I:$I,$3:$3)&lt;&gt;0),SUMIFS(Dados!$F:$F,Dados!$C:$C,$D:$D,Dados!$B:$B,$N$2,Dados!$I:$I,$3:$3)%*$I$2,$I$2))</f>
        <v/>
      </c>
      <c r="J31" s="9" t="str">
        <f t="shared" si="0"/>
        <v/>
      </c>
      <c r="K31" s="9" t="str">
        <f>IF($G31="SEM MOVIMENTO","",IF(AND($G31="AVALIADO",SUMIFS(Dados!$A:$A,Dados!$C:$C,$D:$D,Dados!$B:$B,$N$2,Dados!$I:$I,$3:$3)&lt;&gt;0),SUMIFS(Dados!$F:$F,Dados!$C:$C,$D:$D,Dados!$B:$B,$N$2,Dados!$I:$I,$3:$3)%*$K$2,$K$2))</f>
        <v/>
      </c>
      <c r="L31" s="9" t="str">
        <f>IF($G31="SEM MOVIMENTO","",IF(AND($G31="AVALIADO",SUMIFS(Dados!$A:$A,Dados!$C:$C,$D:$D,Dados!$B:$B,$N$2,Dados!$I:$I,$3:$3)&lt;&gt;0),SUMIFS(Dados!$F:$F,Dados!$C:$C,$D:$D,Dados!$B:$B,$N$2,Dados!$I:$I,$3:$3)%*$L$2,$L$2))</f>
        <v/>
      </c>
      <c r="M31" s="9" t="str">
        <f>IF($G31="SEM MOVIMENTO","",IF(AND($G31="AVALIADO",SUMIFS(Dados!$A:$A,Dados!$C:$C,$D:$D,Dados!$B:$B,$N$2,Dados!$I:$I,$3:$3)&lt;&gt;0),SUMIFS(Dados!$F:$F,Dados!$C:$C,$D:$D,Dados!$B:$B,$N$2,Dados!$I:$I,$3:$3)%*$M$2,$M$2))</f>
        <v/>
      </c>
      <c r="N31" s="7">
        <f t="shared" si="1"/>
        <v>0</v>
      </c>
    </row>
    <row r="32" spans="1:14" ht="15.75" x14ac:dyDescent="0.25">
      <c r="A32" s="1">
        <v>1301</v>
      </c>
      <c r="B32" s="2" t="s">
        <v>49</v>
      </c>
      <c r="C32" s="1" t="s">
        <v>50</v>
      </c>
      <c r="D32" s="43">
        <v>1301</v>
      </c>
      <c r="E32" s="1" t="s">
        <v>89</v>
      </c>
      <c r="F32" s="1" t="s">
        <v>46</v>
      </c>
      <c r="G32" s="1" t="str">
        <f>IF(SUMIFS(Dados!$A:$A,Dados!$C:$C,'IDGF-Jul'!$D:$D,Dados!$B:$B,'IDGF-Jul'!$N$2)=0,"SEM MOVIMENTO","AVALIADO")</f>
        <v>SEM MOVIMENTO</v>
      </c>
      <c r="H32" s="42" t="s">
        <v>348</v>
      </c>
      <c r="I32" s="9" t="str">
        <f>IF($G32="SEM MOVIMENTO","",IF(AND($G32="AVALIADO",SUMIFS(Dados!$A:$A,Dados!$C:$C,$D:$D,Dados!$B:$B,$N$2,Dados!$I:$I,$3:$3)&lt;&gt;0),SUMIFS(Dados!$F:$F,Dados!$C:$C,$D:$D,Dados!$B:$B,$N$2,Dados!$I:$I,$3:$3)%*$I$2,$I$2))</f>
        <v/>
      </c>
      <c r="J32" s="9" t="str">
        <f t="shared" si="0"/>
        <v/>
      </c>
      <c r="K32" s="9" t="str">
        <f>IF($G32="SEM MOVIMENTO","",IF(AND($G32="AVALIADO",SUMIFS(Dados!$A:$A,Dados!$C:$C,$D:$D,Dados!$B:$B,$N$2,Dados!$I:$I,$3:$3)&lt;&gt;0),SUMIFS(Dados!$F:$F,Dados!$C:$C,$D:$D,Dados!$B:$B,$N$2,Dados!$I:$I,$3:$3)%*$K$2,$K$2))</f>
        <v/>
      </c>
      <c r="L32" s="9" t="str">
        <f>IF($G32="SEM MOVIMENTO","",IF(AND($G32="AVALIADO",SUMIFS(Dados!$A:$A,Dados!$C:$C,$D:$D,Dados!$B:$B,$N$2,Dados!$I:$I,$3:$3)&lt;&gt;0),SUMIFS(Dados!$F:$F,Dados!$C:$C,$D:$D,Dados!$B:$B,$N$2,Dados!$I:$I,$3:$3)%*$L$2,$L$2))</f>
        <v/>
      </c>
      <c r="M32" s="9" t="str">
        <f>IF($G32="SEM MOVIMENTO","",IF(AND($G32="AVALIADO",SUMIFS(Dados!$A:$A,Dados!$C:$C,$D:$D,Dados!$B:$B,$N$2,Dados!$I:$I,$3:$3)&lt;&gt;0),SUMIFS(Dados!$F:$F,Dados!$C:$C,$D:$D,Dados!$B:$B,$N$2,Dados!$I:$I,$3:$3)%*$M$2,$M$2))</f>
        <v/>
      </c>
      <c r="N32" s="7">
        <f t="shared" si="1"/>
        <v>0</v>
      </c>
    </row>
    <row r="33" spans="1:14" ht="15.75" x14ac:dyDescent="0.25">
      <c r="A33" s="1">
        <v>1811</v>
      </c>
      <c r="B33" s="2" t="s">
        <v>44</v>
      </c>
      <c r="C33" s="1" t="s">
        <v>45</v>
      </c>
      <c r="D33" s="43">
        <v>1811</v>
      </c>
      <c r="E33" s="1" t="s">
        <v>89</v>
      </c>
      <c r="F33" s="1" t="s">
        <v>46</v>
      </c>
      <c r="G33" s="1" t="str">
        <f>IF(SUMIFS(Dados!$A:$A,Dados!$C:$C,'IDGF-Jul'!$D:$D,Dados!$B:$B,'IDGF-Jul'!$N$2)=0,"SEM MOVIMENTO","AVALIADO")</f>
        <v>SEM MOVIMENTO</v>
      </c>
      <c r="H33" s="42" t="s">
        <v>348</v>
      </c>
      <c r="I33" s="9" t="str">
        <f>IF($G33="SEM MOVIMENTO","",IF(AND($G33="AVALIADO",SUMIFS(Dados!$A:$A,Dados!$C:$C,$D:$D,Dados!$B:$B,$N$2,Dados!$I:$I,$3:$3)&lt;&gt;0),SUMIFS(Dados!$F:$F,Dados!$C:$C,$D:$D,Dados!$B:$B,$N$2,Dados!$I:$I,$3:$3)%*$I$2,$I$2))</f>
        <v/>
      </c>
      <c r="J33" s="9" t="str">
        <f t="shared" si="0"/>
        <v/>
      </c>
      <c r="K33" s="9" t="str">
        <f>IF($G33="SEM MOVIMENTO","",IF(AND($G33="AVALIADO",SUMIFS(Dados!$A:$A,Dados!$C:$C,$D:$D,Dados!$B:$B,$N$2,Dados!$I:$I,$3:$3)&lt;&gt;0),SUMIFS(Dados!$F:$F,Dados!$C:$C,$D:$D,Dados!$B:$B,$N$2,Dados!$I:$I,$3:$3)%*$K$2,$K$2))</f>
        <v/>
      </c>
      <c r="L33" s="9" t="str">
        <f>IF($G33="SEM MOVIMENTO","",IF(AND($G33="AVALIADO",SUMIFS(Dados!$A:$A,Dados!$C:$C,$D:$D,Dados!$B:$B,$N$2,Dados!$I:$I,$3:$3)&lt;&gt;0),SUMIFS(Dados!$F:$F,Dados!$C:$C,$D:$D,Dados!$B:$B,$N$2,Dados!$I:$I,$3:$3)%*$L$2,$L$2))</f>
        <v/>
      </c>
      <c r="M33" s="9" t="str">
        <f>IF($G33="SEM MOVIMENTO","",IF(AND($G33="AVALIADO",SUMIFS(Dados!$A:$A,Dados!$C:$C,$D:$D,Dados!$B:$B,$N$2,Dados!$I:$I,$3:$3)&lt;&gt;0),SUMIFS(Dados!$F:$F,Dados!$C:$C,$D:$D,Dados!$B:$B,$N$2,Dados!$I:$I,$3:$3)%*$M$2,$M$2))</f>
        <v/>
      </c>
      <c r="N33" s="7">
        <f t="shared" si="1"/>
        <v>0</v>
      </c>
    </row>
    <row r="34" spans="1:14" ht="15.75" x14ac:dyDescent="0.25">
      <c r="A34" s="1">
        <v>2549</v>
      </c>
      <c r="B34" s="2" t="s">
        <v>51</v>
      </c>
      <c r="C34" s="1" t="s">
        <v>52</v>
      </c>
      <c r="D34" s="43">
        <v>2549</v>
      </c>
      <c r="E34" s="1" t="s">
        <v>89</v>
      </c>
      <c r="F34" s="1" t="s">
        <v>46</v>
      </c>
      <c r="G34" s="1" t="str">
        <f>IF(SUMIFS(Dados!$A:$A,Dados!$C:$C,'IDGF-Jul'!$D:$D,Dados!$B:$B,'IDGF-Jul'!$N$2)=0,"SEM MOVIMENTO","AVALIADO")</f>
        <v>SEM MOVIMENTO</v>
      </c>
      <c r="H34" s="42" t="s">
        <v>348</v>
      </c>
      <c r="I34" s="9" t="str">
        <f>IF($G34="SEM MOVIMENTO","",IF(AND($G34="AVALIADO",SUMIFS(Dados!$A:$A,Dados!$C:$C,$D:$D,Dados!$B:$B,$N$2,Dados!$I:$I,$3:$3)&lt;&gt;0),SUMIFS(Dados!$F:$F,Dados!$C:$C,$D:$D,Dados!$B:$B,$N$2,Dados!$I:$I,$3:$3)%*$I$2,$I$2))</f>
        <v/>
      </c>
      <c r="J34" s="9" t="str">
        <f t="shared" si="0"/>
        <v/>
      </c>
      <c r="K34" s="9" t="str">
        <f>IF($G34="SEM MOVIMENTO","",IF(AND($G34="AVALIADO",SUMIFS(Dados!$A:$A,Dados!$C:$C,$D:$D,Dados!$B:$B,$N$2,Dados!$I:$I,$3:$3)&lt;&gt;0),SUMIFS(Dados!$F:$F,Dados!$C:$C,$D:$D,Dados!$B:$B,$N$2,Dados!$I:$I,$3:$3)%*$K$2,$K$2))</f>
        <v/>
      </c>
      <c r="L34" s="9" t="str">
        <f>IF($G34="SEM MOVIMENTO","",IF(AND($G34="AVALIADO",SUMIFS(Dados!$A:$A,Dados!$C:$C,$D:$D,Dados!$B:$B,$N$2,Dados!$I:$I,$3:$3)&lt;&gt;0),SUMIFS(Dados!$F:$F,Dados!$C:$C,$D:$D,Dados!$B:$B,$N$2,Dados!$I:$I,$3:$3)%*$L$2,$L$2))</f>
        <v/>
      </c>
      <c r="M34" s="9" t="str">
        <f>IF($G34="SEM MOVIMENTO","",IF(AND($G34="AVALIADO",SUMIFS(Dados!$A:$A,Dados!$C:$C,$D:$D,Dados!$B:$B,$N$2,Dados!$I:$I,$3:$3)&lt;&gt;0),SUMIFS(Dados!$F:$F,Dados!$C:$C,$D:$D,Dados!$B:$B,$N$2,Dados!$I:$I,$3:$3)%*$M$2,$M$2))</f>
        <v/>
      </c>
      <c r="N34" s="7">
        <f t="shared" si="1"/>
        <v>0</v>
      </c>
    </row>
    <row r="35" spans="1:14" ht="15.75" x14ac:dyDescent="0.25">
      <c r="A35" s="1">
        <v>1459</v>
      </c>
      <c r="B35" s="2" t="s">
        <v>107</v>
      </c>
      <c r="C35" s="1" t="s">
        <v>108</v>
      </c>
      <c r="D35" s="43">
        <v>1459</v>
      </c>
      <c r="E35" s="1" t="s">
        <v>89</v>
      </c>
      <c r="F35" s="1" t="s">
        <v>94</v>
      </c>
      <c r="G35" s="1" t="str">
        <f>IF(SUMIFS(Dados!$A:$A,Dados!$C:$C,'IDGF-Jul'!$D:$D,Dados!$B:$B,'IDGF-Jul'!$N$2)=0,"SEM MOVIMENTO","AVALIADO")</f>
        <v>SEM MOVIMENTO</v>
      </c>
      <c r="H35" s="42" t="s">
        <v>348</v>
      </c>
      <c r="I35" s="9" t="str">
        <f>IF($G35="SEM MOVIMENTO","",IF(AND($G35="AVALIADO",SUMIFS(Dados!$A:$A,Dados!$C:$C,$D:$D,Dados!$B:$B,$N$2,Dados!$I:$I,$3:$3)&lt;&gt;0),SUMIFS(Dados!$F:$F,Dados!$C:$C,$D:$D,Dados!$B:$B,$N$2,Dados!$I:$I,$3:$3)%*$I$2,$I$2))</f>
        <v/>
      </c>
      <c r="J35" s="9" t="str">
        <f t="shared" si="0"/>
        <v/>
      </c>
      <c r="K35" s="9" t="str">
        <f>IF($G35="SEM MOVIMENTO","",IF(AND($G35="AVALIADO",SUMIFS(Dados!$A:$A,Dados!$C:$C,$D:$D,Dados!$B:$B,$N$2,Dados!$I:$I,$3:$3)&lt;&gt;0),SUMIFS(Dados!$F:$F,Dados!$C:$C,$D:$D,Dados!$B:$B,$N$2,Dados!$I:$I,$3:$3)%*$K$2,$K$2))</f>
        <v/>
      </c>
      <c r="L35" s="9" t="str">
        <f>IF($G35="SEM MOVIMENTO","",IF(AND($G35="AVALIADO",SUMIFS(Dados!$A:$A,Dados!$C:$C,$D:$D,Dados!$B:$B,$N$2,Dados!$I:$I,$3:$3)&lt;&gt;0),SUMIFS(Dados!$F:$F,Dados!$C:$C,$D:$D,Dados!$B:$B,$N$2,Dados!$I:$I,$3:$3)%*$L$2,$L$2))</f>
        <v/>
      </c>
      <c r="M35" s="9" t="str">
        <f>IF($G35="SEM MOVIMENTO","",IF(AND($G35="AVALIADO",SUMIFS(Dados!$A:$A,Dados!$C:$C,$D:$D,Dados!$B:$B,$N$2,Dados!$I:$I,$3:$3)&lt;&gt;0),SUMIFS(Dados!$F:$F,Dados!$C:$C,$D:$D,Dados!$B:$B,$N$2,Dados!$I:$I,$3:$3)%*$M$2,$M$2))</f>
        <v/>
      </c>
      <c r="N35" s="7">
        <f t="shared" si="1"/>
        <v>0</v>
      </c>
    </row>
    <row r="36" spans="1:14" ht="15.75" x14ac:dyDescent="0.25">
      <c r="A36" s="1">
        <v>1481</v>
      </c>
      <c r="B36" s="2" t="s">
        <v>38</v>
      </c>
      <c r="C36" s="1" t="s">
        <v>39</v>
      </c>
      <c r="D36" s="43">
        <v>1481</v>
      </c>
      <c r="E36" s="1" t="s">
        <v>89</v>
      </c>
      <c r="F36" s="1" t="s">
        <v>40</v>
      </c>
      <c r="G36" s="1" t="str">
        <f>IF(SUMIFS(Dados!$A:$A,Dados!$C:$C,'IDGF-Jul'!$D:$D,Dados!$B:$B,'IDGF-Jul'!$N$2)=0,"SEM MOVIMENTO","AVALIADO")</f>
        <v>SEM MOVIMENTO</v>
      </c>
      <c r="H36" s="42" t="s">
        <v>348</v>
      </c>
      <c r="I36" s="9" t="str">
        <f>IF($G36="SEM MOVIMENTO","",IF(AND($G36="AVALIADO",SUMIFS(Dados!$A:$A,Dados!$C:$C,$D:$D,Dados!$B:$B,$N$2,Dados!$I:$I,$3:$3)&lt;&gt;0),SUMIFS(Dados!$F:$F,Dados!$C:$C,$D:$D,Dados!$B:$B,$N$2,Dados!$I:$I,$3:$3)%*$I$2,$I$2))</f>
        <v/>
      </c>
      <c r="J36" s="9" t="str">
        <f t="shared" si="0"/>
        <v/>
      </c>
      <c r="K36" s="9" t="str">
        <f>IF($G36="SEM MOVIMENTO","",IF(AND($G36="AVALIADO",SUMIFS(Dados!$A:$A,Dados!$C:$C,$D:$D,Dados!$B:$B,$N$2,Dados!$I:$I,$3:$3)&lt;&gt;0),SUMIFS(Dados!$F:$F,Dados!$C:$C,$D:$D,Dados!$B:$B,$N$2,Dados!$I:$I,$3:$3)%*$K$2,$K$2))</f>
        <v/>
      </c>
      <c r="L36" s="9" t="str">
        <f>IF($G36="SEM MOVIMENTO","",IF(AND($G36="AVALIADO",SUMIFS(Dados!$A:$A,Dados!$C:$C,$D:$D,Dados!$B:$B,$N$2,Dados!$I:$I,$3:$3)&lt;&gt;0),SUMIFS(Dados!$F:$F,Dados!$C:$C,$D:$D,Dados!$B:$B,$N$2,Dados!$I:$I,$3:$3)%*$L$2,$L$2))</f>
        <v/>
      </c>
      <c r="M36" s="9" t="str">
        <f>IF($G36="SEM MOVIMENTO","",IF(AND($G36="AVALIADO",SUMIFS(Dados!$A:$A,Dados!$C:$C,$D:$D,Dados!$B:$B,$N$2,Dados!$I:$I,$3:$3)&lt;&gt;0),SUMIFS(Dados!$F:$F,Dados!$C:$C,$D:$D,Dados!$B:$B,$N$2,Dados!$I:$I,$3:$3)%*$M$2,$M$2))</f>
        <v/>
      </c>
      <c r="N36" s="7">
        <f t="shared" si="1"/>
        <v>0</v>
      </c>
    </row>
    <row r="37" spans="1:14" ht="15.75" x14ac:dyDescent="0.25">
      <c r="A37" s="1">
        <v>2035</v>
      </c>
      <c r="B37" s="2" t="s">
        <v>130</v>
      </c>
      <c r="C37" s="1" t="s">
        <v>131</v>
      </c>
      <c r="D37" s="43">
        <v>2035</v>
      </c>
      <c r="E37" s="1" t="s">
        <v>138</v>
      </c>
      <c r="F37" s="1" t="s">
        <v>137</v>
      </c>
      <c r="G37" s="1" t="str">
        <f>IF(SUMIFS(Dados!$A:$A,Dados!$C:$C,'IDGF-Jul'!$D:$D,Dados!$B:$B,'IDGF-Jul'!$N$2)=0,"SEM MOVIMENTO","AVALIADO")</f>
        <v>SEM MOVIMENTO</v>
      </c>
      <c r="H37" s="42" t="s">
        <v>348</v>
      </c>
      <c r="I37" s="9" t="str">
        <f>IF($G37="SEM MOVIMENTO","",IF(AND($G37="AVALIADO",SUMIFS(Dados!$A:$A,Dados!$C:$C,$D:$D,Dados!$B:$B,$N$2,Dados!$I:$I,$3:$3)&lt;&gt;0),SUMIFS(Dados!$F:$F,Dados!$C:$C,$D:$D,Dados!$B:$B,$N$2,Dados!$I:$I,$3:$3)%*$I$2,$I$2))</f>
        <v/>
      </c>
      <c r="J37" s="9" t="str">
        <f t="shared" si="0"/>
        <v/>
      </c>
      <c r="K37" s="9" t="str">
        <f>IF($G37="SEM MOVIMENTO","",IF(AND($G37="AVALIADO",SUMIFS(Dados!$A:$A,Dados!$C:$C,$D:$D,Dados!$B:$B,$N$2,Dados!$I:$I,$3:$3)&lt;&gt;0),SUMIFS(Dados!$F:$F,Dados!$C:$C,$D:$D,Dados!$B:$B,$N$2,Dados!$I:$I,$3:$3)%*$K$2,$K$2))</f>
        <v/>
      </c>
      <c r="L37" s="9" t="str">
        <f>IF($G37="SEM MOVIMENTO","",IF(AND($G37="AVALIADO",SUMIFS(Dados!$A:$A,Dados!$C:$C,$D:$D,Dados!$B:$B,$N$2,Dados!$I:$I,$3:$3)&lt;&gt;0),SUMIFS(Dados!$F:$F,Dados!$C:$C,$D:$D,Dados!$B:$B,$N$2,Dados!$I:$I,$3:$3)%*$L$2,$L$2))</f>
        <v/>
      </c>
      <c r="M37" s="9" t="str">
        <f>IF($G37="SEM MOVIMENTO","",IF(AND($G37="AVALIADO",SUMIFS(Dados!$A:$A,Dados!$C:$C,$D:$D,Dados!$B:$B,$N$2,Dados!$I:$I,$3:$3)&lt;&gt;0),SUMIFS(Dados!$F:$F,Dados!$C:$C,$D:$D,Dados!$B:$B,$N$2,Dados!$I:$I,$3:$3)%*$M$2,$M$2))</f>
        <v/>
      </c>
      <c r="N37" s="7">
        <f t="shared" si="1"/>
        <v>0</v>
      </c>
    </row>
    <row r="38" spans="1:14" ht="15.75" x14ac:dyDescent="0.25">
      <c r="A38" s="1">
        <v>1193</v>
      </c>
      <c r="B38" s="2" t="s">
        <v>117</v>
      </c>
      <c r="C38" s="1" t="s">
        <v>118</v>
      </c>
      <c r="D38" s="43">
        <v>1193</v>
      </c>
      <c r="E38" s="1" t="s">
        <v>138</v>
      </c>
      <c r="F38" s="1" t="s">
        <v>135</v>
      </c>
      <c r="G38" s="1" t="str">
        <f>IF(SUMIFS(Dados!$A:$A,Dados!$C:$C,'IDGF-Jul'!$D:$D,Dados!$B:$B,'IDGF-Jul'!$N$2)=0,"SEM MOVIMENTO","AVALIADO")</f>
        <v>SEM MOVIMENTO</v>
      </c>
      <c r="H38" s="42" t="s">
        <v>348</v>
      </c>
      <c r="I38" s="9" t="str">
        <f>IF($G38="SEM MOVIMENTO","",IF(AND($G38="AVALIADO",SUMIFS(Dados!$A:$A,Dados!$C:$C,$D:$D,Dados!$B:$B,$N$2,Dados!$I:$I,$3:$3)&lt;&gt;0),SUMIFS(Dados!$F:$F,Dados!$C:$C,$D:$D,Dados!$B:$B,$N$2,Dados!$I:$I,$3:$3)%*$I$2,$I$2))</f>
        <v/>
      </c>
      <c r="J38" s="9" t="str">
        <f t="shared" si="0"/>
        <v/>
      </c>
      <c r="K38" s="9" t="str">
        <f>IF($G38="SEM MOVIMENTO","",IF(AND($G38="AVALIADO",SUMIFS(Dados!$A:$A,Dados!$C:$C,$D:$D,Dados!$B:$B,$N$2,Dados!$I:$I,$3:$3)&lt;&gt;0),SUMIFS(Dados!$F:$F,Dados!$C:$C,$D:$D,Dados!$B:$B,$N$2,Dados!$I:$I,$3:$3)%*$K$2,$K$2))</f>
        <v/>
      </c>
      <c r="L38" s="9" t="str">
        <f>IF($G38="SEM MOVIMENTO","",IF(AND($G38="AVALIADO",SUMIFS(Dados!$A:$A,Dados!$C:$C,$D:$D,Dados!$B:$B,$N$2,Dados!$I:$I,$3:$3)&lt;&gt;0),SUMIFS(Dados!$F:$F,Dados!$C:$C,$D:$D,Dados!$B:$B,$N$2,Dados!$I:$I,$3:$3)%*$L$2,$L$2))</f>
        <v/>
      </c>
      <c r="M38" s="9" t="str">
        <f>IF($G38="SEM MOVIMENTO","",IF(AND($G38="AVALIADO",SUMIFS(Dados!$A:$A,Dados!$C:$C,$D:$D,Dados!$B:$B,$N$2,Dados!$I:$I,$3:$3)&lt;&gt;0),SUMIFS(Dados!$F:$F,Dados!$C:$C,$D:$D,Dados!$B:$B,$N$2,Dados!$I:$I,$3:$3)%*$M$2,$M$2))</f>
        <v/>
      </c>
      <c r="N38" s="7">
        <f t="shared" si="1"/>
        <v>0</v>
      </c>
    </row>
    <row r="39" spans="1:14" ht="15.75" x14ac:dyDescent="0.25">
      <c r="A39" s="1">
        <v>1292</v>
      </c>
      <c r="B39" s="2" t="s">
        <v>113</v>
      </c>
      <c r="C39" s="1" t="s">
        <v>114</v>
      </c>
      <c r="D39" s="43">
        <v>1292</v>
      </c>
      <c r="E39" s="1" t="s">
        <v>138</v>
      </c>
      <c r="F39" s="1" t="s">
        <v>134</v>
      </c>
      <c r="G39" s="1" t="str">
        <f>IF(SUMIFS(Dados!$A:$A,Dados!$C:$C,'IDGF-Jul'!$D:$D,Dados!$B:$B,'IDGF-Jul'!$N$2)=0,"SEM MOVIMENTO","AVALIADO")</f>
        <v>SEM MOVIMENTO</v>
      </c>
      <c r="H39" s="42" t="s">
        <v>348</v>
      </c>
      <c r="I39" s="9" t="str">
        <f>IF($G39="SEM MOVIMENTO","",IF(AND($G39="AVALIADO",SUMIFS(Dados!$A:$A,Dados!$C:$C,$D:$D,Dados!$B:$B,$N$2,Dados!$I:$I,$3:$3)&lt;&gt;0),SUMIFS(Dados!$F:$F,Dados!$C:$C,$D:$D,Dados!$B:$B,$N$2,Dados!$I:$I,$3:$3)%*$I$2,$I$2))</f>
        <v/>
      </c>
      <c r="J39" s="9" t="str">
        <f t="shared" si="0"/>
        <v/>
      </c>
      <c r="K39" s="9" t="str">
        <f>IF($G39="SEM MOVIMENTO","",IF(AND($G39="AVALIADO",SUMIFS(Dados!$A:$A,Dados!$C:$C,$D:$D,Dados!$B:$B,$N$2,Dados!$I:$I,$3:$3)&lt;&gt;0),SUMIFS(Dados!$F:$F,Dados!$C:$C,$D:$D,Dados!$B:$B,$N$2,Dados!$I:$I,$3:$3)%*$K$2,$K$2))</f>
        <v/>
      </c>
      <c r="L39" s="9" t="str">
        <f>IF($G39="SEM MOVIMENTO","",IF(AND($G39="AVALIADO",SUMIFS(Dados!$A:$A,Dados!$C:$C,$D:$D,Dados!$B:$B,$N$2,Dados!$I:$I,$3:$3)&lt;&gt;0),SUMIFS(Dados!$F:$F,Dados!$C:$C,$D:$D,Dados!$B:$B,$N$2,Dados!$I:$I,$3:$3)%*$L$2,$L$2))</f>
        <v/>
      </c>
      <c r="M39" s="9" t="str">
        <f>IF($G39="SEM MOVIMENTO","",IF(AND($G39="AVALIADO",SUMIFS(Dados!$A:$A,Dados!$C:$C,$D:$D,Dados!$B:$B,$N$2,Dados!$I:$I,$3:$3)&lt;&gt;0),SUMIFS(Dados!$F:$F,Dados!$C:$C,$D:$D,Dados!$B:$B,$N$2,Dados!$I:$I,$3:$3)%*$M$2,$M$2))</f>
        <v/>
      </c>
      <c r="N39" s="7">
        <f t="shared" si="1"/>
        <v>0</v>
      </c>
    </row>
    <row r="40" spans="1:14" ht="15.75" x14ac:dyDescent="0.25">
      <c r="A40" s="1">
        <v>1484</v>
      </c>
      <c r="B40" s="2" t="s">
        <v>126</v>
      </c>
      <c r="C40" s="1" t="s">
        <v>127</v>
      </c>
      <c r="D40" s="43">
        <v>1484</v>
      </c>
      <c r="E40" s="1" t="s">
        <v>138</v>
      </c>
      <c r="F40" s="1" t="s">
        <v>136</v>
      </c>
      <c r="G40" s="1" t="str">
        <f>IF(SUMIFS(Dados!$A:$A,Dados!$C:$C,'IDGF-Jul'!$D:$D,Dados!$B:$B,'IDGF-Jul'!$N$2)=0,"SEM MOVIMENTO","AVALIADO")</f>
        <v>SEM MOVIMENTO</v>
      </c>
      <c r="H40" s="42" t="s">
        <v>348</v>
      </c>
      <c r="I40" s="9" t="str">
        <f>IF($G40="SEM MOVIMENTO","",IF(AND($G40="AVALIADO",SUMIFS(Dados!$A:$A,Dados!$C:$C,$D:$D,Dados!$B:$B,$N$2,Dados!$I:$I,$3:$3)&lt;&gt;0),SUMIFS(Dados!$F:$F,Dados!$C:$C,$D:$D,Dados!$B:$B,$N$2,Dados!$I:$I,$3:$3)%*$I$2,$I$2))</f>
        <v/>
      </c>
      <c r="J40" s="9" t="str">
        <f t="shared" si="0"/>
        <v/>
      </c>
      <c r="K40" s="9" t="str">
        <f>IF($G40="SEM MOVIMENTO","",IF(AND($G40="AVALIADO",SUMIFS(Dados!$A:$A,Dados!$C:$C,$D:$D,Dados!$B:$B,$N$2,Dados!$I:$I,$3:$3)&lt;&gt;0),SUMIFS(Dados!$F:$F,Dados!$C:$C,$D:$D,Dados!$B:$B,$N$2,Dados!$I:$I,$3:$3)%*$K$2,$K$2))</f>
        <v/>
      </c>
      <c r="L40" s="9" t="str">
        <f>IF($G40="SEM MOVIMENTO","",IF(AND($G40="AVALIADO",SUMIFS(Dados!$A:$A,Dados!$C:$C,$D:$D,Dados!$B:$B,$N$2,Dados!$I:$I,$3:$3)&lt;&gt;0),SUMIFS(Dados!$F:$F,Dados!$C:$C,$D:$D,Dados!$B:$B,$N$2,Dados!$I:$I,$3:$3)%*$L$2,$L$2))</f>
        <v/>
      </c>
      <c r="M40" s="9" t="str">
        <f>IF($G40="SEM MOVIMENTO","",IF(AND($G40="AVALIADO",SUMIFS(Dados!$A:$A,Dados!$C:$C,$D:$D,Dados!$B:$B,$N$2,Dados!$I:$I,$3:$3)&lt;&gt;0),SUMIFS(Dados!$F:$F,Dados!$C:$C,$D:$D,Dados!$B:$B,$N$2,Dados!$I:$I,$3:$3)%*$M$2,$M$2))</f>
        <v/>
      </c>
      <c r="N40" s="7">
        <f t="shared" si="1"/>
        <v>0</v>
      </c>
    </row>
    <row r="41" spans="1:14" ht="15.75" x14ac:dyDescent="0.25">
      <c r="A41" s="1">
        <v>1829</v>
      </c>
      <c r="B41" s="2" t="s">
        <v>78</v>
      </c>
      <c r="C41" s="1" t="s">
        <v>79</v>
      </c>
      <c r="D41" s="43">
        <v>1829</v>
      </c>
      <c r="E41" s="1" t="s">
        <v>90</v>
      </c>
      <c r="F41" s="1" t="s">
        <v>80</v>
      </c>
      <c r="G41" s="1" t="str">
        <f>IF(SUMIFS(Dados!$A:$A,Dados!$C:$C,'IDGF-Jul'!$D:$D,Dados!$B:$B,'IDGF-Jul'!$N$2)=0,"SEM MOVIMENTO","AVALIADO")</f>
        <v>SEM MOVIMENTO</v>
      </c>
      <c r="H41" s="42" t="s">
        <v>348</v>
      </c>
      <c r="I41" s="9" t="str">
        <f>IF($G41="SEM MOVIMENTO","",IF(AND($G41="AVALIADO",SUMIFS(Dados!$A:$A,Dados!$C:$C,$D:$D,Dados!$B:$B,$N$2,Dados!$I:$I,$3:$3)&lt;&gt;0),SUMIFS(Dados!$F:$F,Dados!$C:$C,$D:$D,Dados!$B:$B,$N$2,Dados!$I:$I,$3:$3)%*$I$2,$I$2))</f>
        <v/>
      </c>
      <c r="J41" s="9" t="str">
        <f t="shared" si="0"/>
        <v/>
      </c>
      <c r="K41" s="9" t="str">
        <f>IF($G41="SEM MOVIMENTO","",IF(AND($G41="AVALIADO",SUMIFS(Dados!$A:$A,Dados!$C:$C,$D:$D,Dados!$B:$B,$N$2,Dados!$I:$I,$3:$3)&lt;&gt;0),SUMIFS(Dados!$F:$F,Dados!$C:$C,$D:$D,Dados!$B:$B,$N$2,Dados!$I:$I,$3:$3)%*$K$2,$K$2))</f>
        <v/>
      </c>
      <c r="L41" s="9" t="str">
        <f>IF($G41="SEM MOVIMENTO","",IF(AND($G41="AVALIADO",SUMIFS(Dados!$A:$A,Dados!$C:$C,$D:$D,Dados!$B:$B,$N$2,Dados!$I:$I,$3:$3)&lt;&gt;0),SUMIFS(Dados!$F:$F,Dados!$C:$C,$D:$D,Dados!$B:$B,$N$2,Dados!$I:$I,$3:$3)%*$L$2,$L$2))</f>
        <v/>
      </c>
      <c r="M41" s="9" t="str">
        <f>IF($G41="SEM MOVIMENTO","",IF(AND($G41="AVALIADO",SUMIFS(Dados!$A:$A,Dados!$C:$C,$D:$D,Dados!$B:$B,$N$2,Dados!$I:$I,$3:$3)&lt;&gt;0),SUMIFS(Dados!$F:$F,Dados!$C:$C,$D:$D,Dados!$B:$B,$N$2,Dados!$I:$I,$3:$3)%*$M$2,$M$2))</f>
        <v/>
      </c>
      <c r="N41" s="7">
        <f t="shared" si="1"/>
        <v>0</v>
      </c>
    </row>
    <row r="42" spans="1:14" ht="15.75" x14ac:dyDescent="0.25">
      <c r="A42" s="1">
        <v>1428</v>
      </c>
      <c r="B42" s="2" t="s">
        <v>81</v>
      </c>
      <c r="C42" s="1" t="s">
        <v>82</v>
      </c>
      <c r="D42" s="43">
        <v>1428</v>
      </c>
      <c r="E42" s="1" t="s">
        <v>90</v>
      </c>
      <c r="F42" s="1" t="s">
        <v>80</v>
      </c>
      <c r="G42" s="1" t="str">
        <f>IF(SUMIFS(Dados!$A:$A,Dados!$C:$C,'IDGF-Jul'!$D:$D,Dados!$B:$B,'IDGF-Jul'!$N$2)=0,"SEM MOVIMENTO","AVALIADO")</f>
        <v>SEM MOVIMENTO</v>
      </c>
      <c r="H42" s="42" t="s">
        <v>348</v>
      </c>
      <c r="I42" s="9" t="str">
        <f>IF($G42="SEM MOVIMENTO","",IF(AND($G42="AVALIADO",SUMIFS(Dados!$A:$A,Dados!$C:$C,$D:$D,Dados!$B:$B,$N$2,Dados!$I:$I,$3:$3)&lt;&gt;0),SUMIFS(Dados!$F:$F,Dados!$C:$C,$D:$D,Dados!$B:$B,$N$2,Dados!$I:$I,$3:$3)%*$I$2,$I$2))</f>
        <v/>
      </c>
      <c r="J42" s="9" t="str">
        <f t="shared" si="0"/>
        <v/>
      </c>
      <c r="K42" s="9" t="str">
        <f>IF($G42="SEM MOVIMENTO","",IF(AND($G42="AVALIADO",SUMIFS(Dados!$A:$A,Dados!$C:$C,$D:$D,Dados!$B:$B,$N$2,Dados!$I:$I,$3:$3)&lt;&gt;0),SUMIFS(Dados!$F:$F,Dados!$C:$C,$D:$D,Dados!$B:$B,$N$2,Dados!$I:$I,$3:$3)%*$K$2,$K$2))</f>
        <v/>
      </c>
      <c r="L42" s="9" t="str">
        <f>IF($G42="SEM MOVIMENTO","",IF(AND($G42="AVALIADO",SUMIFS(Dados!$A:$A,Dados!$C:$C,$D:$D,Dados!$B:$B,$N$2,Dados!$I:$I,$3:$3)&lt;&gt;0),SUMIFS(Dados!$F:$F,Dados!$C:$C,$D:$D,Dados!$B:$B,$N$2,Dados!$I:$I,$3:$3)%*$L$2,$L$2))</f>
        <v/>
      </c>
      <c r="M42" s="9" t="str">
        <f>IF($G42="SEM MOVIMENTO","",IF(AND($G42="AVALIADO",SUMIFS(Dados!$A:$A,Dados!$C:$C,$D:$D,Dados!$B:$B,$N$2,Dados!$I:$I,$3:$3)&lt;&gt;0),SUMIFS(Dados!$F:$F,Dados!$C:$C,$D:$D,Dados!$B:$B,$N$2,Dados!$I:$I,$3:$3)%*$M$2,$M$2))</f>
        <v/>
      </c>
      <c r="N42" s="7">
        <f t="shared" si="1"/>
        <v>0</v>
      </c>
    </row>
    <row r="43" spans="1:14" ht="15.75" x14ac:dyDescent="0.25">
      <c r="A43" s="1">
        <v>1495</v>
      </c>
      <c r="B43" s="2" t="s">
        <v>15</v>
      </c>
      <c r="C43" s="1" t="s">
        <v>16</v>
      </c>
      <c r="D43" s="43">
        <v>1495</v>
      </c>
      <c r="E43" s="1" t="s">
        <v>90</v>
      </c>
      <c r="F43" s="1" t="s">
        <v>17</v>
      </c>
      <c r="G43" s="1" t="str">
        <f>IF(SUMIFS(Dados!$A:$A,Dados!$C:$C,'IDGF-Jul'!$D:$D,Dados!$B:$B,'IDGF-Jul'!$N$2)=0,"SEM MOVIMENTO","AVALIADO")</f>
        <v>SEM MOVIMENTO</v>
      </c>
      <c r="H43" s="42" t="s">
        <v>348</v>
      </c>
      <c r="I43" s="9" t="str">
        <f>IF($G43="SEM MOVIMENTO","",IF(AND($G43="AVALIADO",SUMIFS(Dados!$A:$A,Dados!$C:$C,$D:$D,Dados!$B:$B,$N$2,Dados!$I:$I,$3:$3)&lt;&gt;0),SUMIFS(Dados!$F:$F,Dados!$C:$C,$D:$D,Dados!$B:$B,$N$2,Dados!$I:$I,$3:$3)%*$I$2,$I$2))</f>
        <v/>
      </c>
      <c r="J43" s="9" t="str">
        <f t="shared" si="0"/>
        <v/>
      </c>
      <c r="K43" s="9" t="str">
        <f>IF($G43="SEM MOVIMENTO","",IF(AND($G43="AVALIADO",SUMIFS(Dados!$A:$A,Dados!$C:$C,$D:$D,Dados!$B:$B,$N$2,Dados!$I:$I,$3:$3)&lt;&gt;0),SUMIFS(Dados!$F:$F,Dados!$C:$C,$D:$D,Dados!$B:$B,$N$2,Dados!$I:$I,$3:$3)%*$K$2,$K$2))</f>
        <v/>
      </c>
      <c r="L43" s="9" t="str">
        <f>IF($G43="SEM MOVIMENTO","",IF(AND($G43="AVALIADO",SUMIFS(Dados!$A:$A,Dados!$C:$C,$D:$D,Dados!$B:$B,$N$2,Dados!$I:$I,$3:$3)&lt;&gt;0),SUMIFS(Dados!$F:$F,Dados!$C:$C,$D:$D,Dados!$B:$B,$N$2,Dados!$I:$I,$3:$3)%*$L$2,$L$2))</f>
        <v/>
      </c>
      <c r="M43" s="9" t="str">
        <f>IF($G43="SEM MOVIMENTO","",IF(AND($G43="AVALIADO",SUMIFS(Dados!$A:$A,Dados!$C:$C,$D:$D,Dados!$B:$B,$N$2,Dados!$I:$I,$3:$3)&lt;&gt;0),SUMIFS(Dados!$F:$F,Dados!$C:$C,$D:$D,Dados!$B:$B,$N$2,Dados!$I:$I,$3:$3)%*$M$2,$M$2))</f>
        <v/>
      </c>
      <c r="N43" s="7">
        <f t="shared" si="1"/>
        <v>0</v>
      </c>
    </row>
    <row r="44" spans="1:14" ht="15.75" x14ac:dyDescent="0.25">
      <c r="A44" s="1">
        <v>1806</v>
      </c>
      <c r="B44" s="2" t="s">
        <v>4</v>
      </c>
      <c r="C44" s="1" t="s">
        <v>5</v>
      </c>
      <c r="D44" s="43">
        <v>1806</v>
      </c>
      <c r="E44" s="1" t="s">
        <v>89</v>
      </c>
      <c r="F44" s="1" t="s">
        <v>6</v>
      </c>
      <c r="G44" s="1" t="str">
        <f>IF(SUMIFS(Dados!$A:$A,Dados!$C:$C,'IDGF-Jul'!$D:$D,Dados!$B:$B,'IDGF-Jul'!$N$2)=0,"SEM MOVIMENTO","AVALIADO")</f>
        <v>SEM MOVIMENTO</v>
      </c>
      <c r="H44" s="42" t="s">
        <v>348</v>
      </c>
      <c r="I44" s="9" t="str">
        <f>IF($G44="SEM MOVIMENTO","",IF(AND($G44="AVALIADO",SUMIFS(Dados!$A:$A,Dados!$C:$C,$D:$D,Dados!$B:$B,$N$2,Dados!$I:$I,$3:$3)&lt;&gt;0),SUMIFS(Dados!$F:$F,Dados!$C:$C,$D:$D,Dados!$B:$B,$N$2,Dados!$I:$I,$3:$3)%*$I$2,$I$2))</f>
        <v/>
      </c>
      <c r="J44" s="9" t="str">
        <f t="shared" si="0"/>
        <v/>
      </c>
      <c r="K44" s="9" t="str">
        <f>IF($G44="SEM MOVIMENTO","",IF(AND($G44="AVALIADO",SUMIFS(Dados!$A:$A,Dados!$C:$C,$D:$D,Dados!$B:$B,$N$2,Dados!$I:$I,$3:$3)&lt;&gt;0),SUMIFS(Dados!$F:$F,Dados!$C:$C,$D:$D,Dados!$B:$B,$N$2,Dados!$I:$I,$3:$3)%*$K$2,$K$2))</f>
        <v/>
      </c>
      <c r="L44" s="9" t="str">
        <f>IF($G44="SEM MOVIMENTO","",IF(AND($G44="AVALIADO",SUMIFS(Dados!$A:$A,Dados!$C:$C,$D:$D,Dados!$B:$B,$N$2,Dados!$I:$I,$3:$3)&lt;&gt;0),SUMIFS(Dados!$F:$F,Dados!$C:$C,$D:$D,Dados!$B:$B,$N$2,Dados!$I:$I,$3:$3)%*$L$2,$L$2))</f>
        <v/>
      </c>
      <c r="M44" s="9" t="str">
        <f>IF($G44="SEM MOVIMENTO","",IF(AND($G44="AVALIADO",SUMIFS(Dados!$A:$A,Dados!$C:$C,$D:$D,Dados!$B:$B,$N$2,Dados!$I:$I,$3:$3)&lt;&gt;0),SUMIFS(Dados!$F:$F,Dados!$C:$C,$D:$D,Dados!$B:$B,$N$2,Dados!$I:$I,$3:$3)%*$M$2,$M$2))</f>
        <v/>
      </c>
      <c r="N44" s="7">
        <f t="shared" si="1"/>
        <v>0</v>
      </c>
    </row>
    <row r="45" spans="1:14" ht="15.75" x14ac:dyDescent="0.25">
      <c r="A45" s="1">
        <v>2040</v>
      </c>
      <c r="B45" s="2" t="s">
        <v>7</v>
      </c>
      <c r="C45" s="1" t="s">
        <v>8</v>
      </c>
      <c r="D45" s="43">
        <v>2040</v>
      </c>
      <c r="E45" s="1" t="s">
        <v>89</v>
      </c>
      <c r="F45" s="1" t="s">
        <v>6</v>
      </c>
      <c r="G45" s="1" t="str">
        <f>IF(SUMIFS(Dados!$A:$A,Dados!$C:$C,'IDGF-Jul'!$D:$D,Dados!$B:$B,'IDGF-Jul'!$N$2)=0,"SEM MOVIMENTO","AVALIADO")</f>
        <v>SEM MOVIMENTO</v>
      </c>
      <c r="H45" s="42" t="s">
        <v>348</v>
      </c>
      <c r="I45" s="9" t="str">
        <f>IF($G45="SEM MOVIMENTO","",IF(AND($G45="AVALIADO",SUMIFS(Dados!$A:$A,Dados!$C:$C,$D:$D,Dados!$B:$B,$N$2,Dados!$I:$I,$3:$3)&lt;&gt;0),SUMIFS(Dados!$F:$F,Dados!$C:$C,$D:$D,Dados!$B:$B,$N$2,Dados!$I:$I,$3:$3)%*$I$2,$I$2))</f>
        <v/>
      </c>
      <c r="J45" s="9" t="str">
        <f t="shared" si="0"/>
        <v/>
      </c>
      <c r="K45" s="9" t="str">
        <f>IF($G45="SEM MOVIMENTO","",IF(AND($G45="AVALIADO",SUMIFS(Dados!$A:$A,Dados!$C:$C,$D:$D,Dados!$B:$B,$N$2,Dados!$I:$I,$3:$3)&lt;&gt;0),SUMIFS(Dados!$F:$F,Dados!$C:$C,$D:$D,Dados!$B:$B,$N$2,Dados!$I:$I,$3:$3)%*$K$2,$K$2))</f>
        <v/>
      </c>
      <c r="L45" s="9" t="str">
        <f>IF($G45="SEM MOVIMENTO","",IF(AND($G45="AVALIADO",SUMIFS(Dados!$A:$A,Dados!$C:$C,$D:$D,Dados!$B:$B,$N$2,Dados!$I:$I,$3:$3)&lt;&gt;0),SUMIFS(Dados!$F:$F,Dados!$C:$C,$D:$D,Dados!$B:$B,$N$2,Dados!$I:$I,$3:$3)%*$L$2,$L$2))</f>
        <v/>
      </c>
      <c r="M45" s="9" t="str">
        <f>IF($G45="SEM MOVIMENTO","",IF(AND($G45="AVALIADO",SUMIFS(Dados!$A:$A,Dados!$C:$C,$D:$D,Dados!$B:$B,$N$2,Dados!$I:$I,$3:$3)&lt;&gt;0),SUMIFS(Dados!$F:$F,Dados!$C:$C,$D:$D,Dados!$B:$B,$N$2,Dados!$I:$I,$3:$3)%*$M$2,$M$2))</f>
        <v/>
      </c>
      <c r="N45" s="7">
        <f t="shared" si="1"/>
        <v>0</v>
      </c>
    </row>
    <row r="46" spans="1:14" ht="15.75" x14ac:dyDescent="0.25">
      <c r="A46" s="1">
        <v>1903</v>
      </c>
      <c r="B46" s="2" t="s">
        <v>99</v>
      </c>
      <c r="C46" s="1" t="s">
        <v>100</v>
      </c>
      <c r="D46" s="43">
        <v>1903</v>
      </c>
      <c r="E46" s="1" t="s">
        <v>89</v>
      </c>
      <c r="F46" s="1" t="s">
        <v>94</v>
      </c>
      <c r="G46" s="1" t="str">
        <f>IF(SUMIFS(Dados!$A:$A,Dados!$C:$C,'IDGF-Jul'!$D:$D,Dados!$B:$B,'IDGF-Jul'!$N$2)=0,"SEM MOVIMENTO","AVALIADO")</f>
        <v>SEM MOVIMENTO</v>
      </c>
      <c r="H46" s="42" t="s">
        <v>348</v>
      </c>
      <c r="I46" s="9" t="str">
        <f>IF($G46="SEM MOVIMENTO","",IF(AND($G46="AVALIADO",SUMIFS(Dados!$A:$A,Dados!$C:$C,$D:$D,Dados!$B:$B,$N$2,Dados!$I:$I,$3:$3)&lt;&gt;0),SUMIFS(Dados!$F:$F,Dados!$C:$C,$D:$D,Dados!$B:$B,$N$2,Dados!$I:$I,$3:$3)%*$I$2,$I$2))</f>
        <v/>
      </c>
      <c r="J46" s="9" t="str">
        <f t="shared" si="0"/>
        <v/>
      </c>
      <c r="K46" s="9" t="str">
        <f>IF($G46="SEM MOVIMENTO","",IF(AND($G46="AVALIADO",SUMIFS(Dados!$A:$A,Dados!$C:$C,$D:$D,Dados!$B:$B,$N$2,Dados!$I:$I,$3:$3)&lt;&gt;0),SUMIFS(Dados!$F:$F,Dados!$C:$C,$D:$D,Dados!$B:$B,$N$2,Dados!$I:$I,$3:$3)%*$K$2,$K$2))</f>
        <v/>
      </c>
      <c r="L46" s="9" t="str">
        <f>IF($G46="SEM MOVIMENTO","",IF(AND($G46="AVALIADO",SUMIFS(Dados!$A:$A,Dados!$C:$C,$D:$D,Dados!$B:$B,$N$2,Dados!$I:$I,$3:$3)&lt;&gt;0),SUMIFS(Dados!$F:$F,Dados!$C:$C,$D:$D,Dados!$B:$B,$N$2,Dados!$I:$I,$3:$3)%*$L$2,$L$2))</f>
        <v/>
      </c>
      <c r="M46" s="9" t="str">
        <f>IF($G46="SEM MOVIMENTO","",IF(AND($G46="AVALIADO",SUMIFS(Dados!$A:$A,Dados!$C:$C,$D:$D,Dados!$B:$B,$N$2,Dados!$I:$I,$3:$3)&lt;&gt;0),SUMIFS(Dados!$F:$F,Dados!$C:$C,$D:$D,Dados!$B:$B,$N$2,Dados!$I:$I,$3:$3)%*$M$2,$M$2))</f>
        <v/>
      </c>
      <c r="N46" s="7">
        <f t="shared" si="1"/>
        <v>0</v>
      </c>
    </row>
    <row r="47" spans="1:14" ht="15.75" x14ac:dyDescent="0.25">
      <c r="A47" s="1">
        <v>2541</v>
      </c>
      <c r="B47" s="2" t="s">
        <v>9</v>
      </c>
      <c r="C47" s="1" t="s">
        <v>10</v>
      </c>
      <c r="D47" s="43">
        <v>2541</v>
      </c>
      <c r="E47" s="1" t="s">
        <v>89</v>
      </c>
      <c r="F47" s="1" t="s">
        <v>6</v>
      </c>
      <c r="G47" s="1" t="str">
        <f>IF(SUMIFS(Dados!$A:$A,Dados!$C:$C,'IDGF-Jul'!$D:$D,Dados!$B:$B,'IDGF-Jul'!$N$2)=0,"SEM MOVIMENTO","AVALIADO")</f>
        <v>SEM MOVIMENTO</v>
      </c>
      <c r="H47" s="42" t="s">
        <v>348</v>
      </c>
      <c r="I47" s="9" t="str">
        <f>IF($G47="SEM MOVIMENTO","",IF(AND($G47="AVALIADO",SUMIFS(Dados!$A:$A,Dados!$C:$C,$D:$D,Dados!$B:$B,$N$2,Dados!$I:$I,$3:$3)&lt;&gt;0),SUMIFS(Dados!$F:$F,Dados!$C:$C,$D:$D,Dados!$B:$B,$N$2,Dados!$I:$I,$3:$3)%*$I$2,$I$2))</f>
        <v/>
      </c>
      <c r="J47" s="9" t="str">
        <f t="shared" si="0"/>
        <v/>
      </c>
      <c r="K47" s="9" t="str">
        <f>IF($G47="SEM MOVIMENTO","",IF(AND($G47="AVALIADO",SUMIFS(Dados!$A:$A,Dados!$C:$C,$D:$D,Dados!$B:$B,$N$2,Dados!$I:$I,$3:$3)&lt;&gt;0),SUMIFS(Dados!$F:$F,Dados!$C:$C,$D:$D,Dados!$B:$B,$N$2,Dados!$I:$I,$3:$3)%*$K$2,$K$2))</f>
        <v/>
      </c>
      <c r="L47" s="9" t="str">
        <f>IF($G47="SEM MOVIMENTO","",IF(AND($G47="AVALIADO",SUMIFS(Dados!$A:$A,Dados!$C:$C,$D:$D,Dados!$B:$B,$N$2,Dados!$I:$I,$3:$3)&lt;&gt;0),SUMIFS(Dados!$F:$F,Dados!$C:$C,$D:$D,Dados!$B:$B,$N$2,Dados!$I:$I,$3:$3)%*$L$2,$L$2))</f>
        <v/>
      </c>
      <c r="M47" s="9" t="str">
        <f>IF($G47="SEM MOVIMENTO","",IF(AND($G47="AVALIADO",SUMIFS(Dados!$A:$A,Dados!$C:$C,$D:$D,Dados!$B:$B,$N$2,Dados!$I:$I,$3:$3)&lt;&gt;0),SUMIFS(Dados!$F:$F,Dados!$C:$C,$D:$D,Dados!$B:$B,$N$2,Dados!$I:$I,$3:$3)%*$M$2,$M$2))</f>
        <v/>
      </c>
      <c r="N47" s="7">
        <f t="shared" si="1"/>
        <v>0</v>
      </c>
    </row>
    <row r="48" spans="1:14" ht="15.75" x14ac:dyDescent="0.25">
      <c r="A48" s="1">
        <v>1827</v>
      </c>
      <c r="B48" s="2" t="s">
        <v>13</v>
      </c>
      <c r="C48" s="1" t="s">
        <v>14</v>
      </c>
      <c r="D48" s="43">
        <v>1827</v>
      </c>
      <c r="E48" s="1" t="s">
        <v>89</v>
      </c>
      <c r="F48" s="1" t="s">
        <v>6</v>
      </c>
      <c r="G48" s="1" t="str">
        <f>IF(SUMIFS(Dados!$A:$A,Dados!$C:$C,'IDGF-Jul'!$D:$D,Dados!$B:$B,'IDGF-Jul'!$N$2)=0,"SEM MOVIMENTO","AVALIADO")</f>
        <v>SEM MOVIMENTO</v>
      </c>
      <c r="H48" s="42" t="s">
        <v>348</v>
      </c>
      <c r="I48" s="9" t="str">
        <f>IF($G48="SEM MOVIMENTO","",IF(AND($G48="AVALIADO",SUMIFS(Dados!$A:$A,Dados!$C:$C,$D:$D,Dados!$B:$B,$N$2,Dados!$I:$I,$3:$3)&lt;&gt;0),SUMIFS(Dados!$F:$F,Dados!$C:$C,$D:$D,Dados!$B:$B,$N$2,Dados!$I:$I,$3:$3)%*$I$2,$I$2))</f>
        <v/>
      </c>
      <c r="J48" s="9" t="str">
        <f t="shared" si="0"/>
        <v/>
      </c>
      <c r="K48" s="9" t="str">
        <f>IF($G48="SEM MOVIMENTO","",IF(AND($G48="AVALIADO",SUMIFS(Dados!$A:$A,Dados!$C:$C,$D:$D,Dados!$B:$B,$N$2,Dados!$I:$I,$3:$3)&lt;&gt;0),SUMIFS(Dados!$F:$F,Dados!$C:$C,$D:$D,Dados!$B:$B,$N$2,Dados!$I:$I,$3:$3)%*$K$2,$K$2))</f>
        <v/>
      </c>
      <c r="L48" s="9" t="str">
        <f>IF($G48="SEM MOVIMENTO","",IF(AND($G48="AVALIADO",SUMIFS(Dados!$A:$A,Dados!$C:$C,$D:$D,Dados!$B:$B,$N$2,Dados!$I:$I,$3:$3)&lt;&gt;0),SUMIFS(Dados!$F:$F,Dados!$C:$C,$D:$D,Dados!$B:$B,$N$2,Dados!$I:$I,$3:$3)%*$L$2,$L$2))</f>
        <v/>
      </c>
      <c r="M48" s="9" t="str">
        <f>IF($G48="SEM MOVIMENTO","",IF(AND($G48="AVALIADO",SUMIFS(Dados!$A:$A,Dados!$C:$C,$D:$D,Dados!$B:$B,$N$2,Dados!$I:$I,$3:$3)&lt;&gt;0),SUMIFS(Dados!$F:$F,Dados!$C:$C,$D:$D,Dados!$B:$B,$N$2,Dados!$I:$I,$3:$3)%*$M$2,$M$2))</f>
        <v/>
      </c>
      <c r="N48" s="7">
        <f t="shared" si="1"/>
        <v>0</v>
      </c>
    </row>
    <row r="49" spans="1:14" ht="15.75" x14ac:dyDescent="0.25">
      <c r="A49" s="1">
        <v>1280</v>
      </c>
      <c r="B49" s="2" t="s">
        <v>53</v>
      </c>
      <c r="C49" s="1" t="s">
        <v>54</v>
      </c>
      <c r="D49" s="43">
        <v>1280</v>
      </c>
      <c r="E49" s="1" t="s">
        <v>89</v>
      </c>
      <c r="F49" s="1" t="s">
        <v>55</v>
      </c>
      <c r="G49" s="1" t="str">
        <f>IF(SUMIFS(Dados!$A:$A,Dados!$C:$C,'IDGF-Jul'!$D:$D,Dados!$B:$B,'IDGF-Jul'!$N$2)=0,"SEM MOVIMENTO","AVALIADO")</f>
        <v>SEM MOVIMENTO</v>
      </c>
      <c r="H49" s="42" t="s">
        <v>348</v>
      </c>
      <c r="I49" s="9" t="str">
        <f>IF($G49="SEM MOVIMENTO","",IF(AND($G49="AVALIADO",SUMIFS(Dados!$A:$A,Dados!$C:$C,$D:$D,Dados!$B:$B,$N$2,Dados!$I:$I,$3:$3)&lt;&gt;0),SUMIFS(Dados!$F:$F,Dados!$C:$C,$D:$D,Dados!$B:$B,$N$2,Dados!$I:$I,$3:$3)%*$I$2,$I$2))</f>
        <v/>
      </c>
      <c r="J49" s="9"/>
      <c r="K49" s="9" t="str">
        <f>IF($G49="SEM MOVIMENTO","",IF(AND($G49="AVALIADO",SUMIFS(Dados!$A:$A,Dados!$C:$C,$D:$D,Dados!$B:$B,$N$2,Dados!$I:$I,$3:$3)&lt;&gt;0),SUMIFS(Dados!$F:$F,Dados!$C:$C,$D:$D,Dados!$B:$B,$N$2,Dados!$I:$I,$3:$3)%*$K$2,$K$2))</f>
        <v/>
      </c>
      <c r="L49" s="9" t="str">
        <f>IF($G49="SEM MOVIMENTO","",IF(AND($G49="AVALIADO",SUMIFS(Dados!$A:$A,Dados!$C:$C,$D:$D,Dados!$B:$B,$N$2,Dados!$I:$I,$3:$3)&lt;&gt;0),SUMIFS(Dados!$F:$F,Dados!$C:$C,$D:$D,Dados!$B:$B,$N$2,Dados!$I:$I,$3:$3)%*$L$2,$L$2))</f>
        <v/>
      </c>
      <c r="M49" s="9" t="str">
        <f>IF($G49="SEM MOVIMENTO","",IF(AND($G49="AVALIADO",SUMIFS(Dados!$A:$A,Dados!$C:$C,$D:$D,Dados!$B:$B,$N$2,Dados!$I:$I,$3:$3)&lt;&gt;0),SUMIFS(Dados!$F:$F,Dados!$C:$C,$D:$D,Dados!$B:$B,$N$2,Dados!$I:$I,$3:$3)%*$M$2,$M$2))</f>
        <v/>
      </c>
      <c r="N49" s="7">
        <f t="shared" si="1"/>
        <v>0</v>
      </c>
    </row>
    <row r="50" spans="1:14" ht="15.75" x14ac:dyDescent="0.25">
      <c r="A50" s="1">
        <v>1402</v>
      </c>
      <c r="B50" s="2" t="s">
        <v>56</v>
      </c>
      <c r="C50" s="1" t="s">
        <v>57</v>
      </c>
      <c r="D50" s="43">
        <v>1402</v>
      </c>
      <c r="E50" s="1" t="s">
        <v>89</v>
      </c>
      <c r="F50" s="1" t="s">
        <v>58</v>
      </c>
      <c r="G50" s="1" t="str">
        <f>IF(SUMIFS(Dados!$A:$A,Dados!$C:$C,'IDGF-Jul'!$D:$D,Dados!$B:$B,'IDGF-Jul'!$N$2)=0,"SEM MOVIMENTO","AVALIADO")</f>
        <v>SEM MOVIMENTO</v>
      </c>
      <c r="H50" s="42" t="s">
        <v>348</v>
      </c>
      <c r="I50" s="9" t="str">
        <f>IF($G50="SEM MOVIMENTO","",IF(AND($G50="AVALIADO",SUMIFS(Dados!$A:$A,Dados!$C:$C,$D:$D,Dados!$B:$B,$N$2,Dados!$I:$I,$3:$3)&lt;&gt;0),SUMIFS(Dados!$F:$F,Dados!$C:$C,$D:$D,Dados!$B:$B,$N$2,Dados!$I:$I,$3:$3)%*$I$2,$I$2))</f>
        <v/>
      </c>
      <c r="J50" s="9"/>
      <c r="K50" s="9" t="str">
        <f>IF($G50="SEM MOVIMENTO","",IF(AND($G50="AVALIADO",SUMIFS(Dados!$A:$A,Dados!$C:$C,$D:$D,Dados!$B:$B,$N$2,Dados!$I:$I,$3:$3)&lt;&gt;0),SUMIFS(Dados!$F:$F,Dados!$C:$C,$D:$D,Dados!$B:$B,$N$2,Dados!$I:$I,$3:$3)%*$K$2,$K$2))</f>
        <v/>
      </c>
      <c r="L50" s="9" t="str">
        <f>IF($G50="SEM MOVIMENTO","",IF(AND($G50="AVALIADO",SUMIFS(Dados!$A:$A,Dados!$C:$C,$D:$D,Dados!$B:$B,$N$2,Dados!$I:$I,$3:$3)&lt;&gt;0),SUMIFS(Dados!$F:$F,Dados!$C:$C,$D:$D,Dados!$B:$B,$N$2,Dados!$I:$I,$3:$3)%*$L$2,$L$2))</f>
        <v/>
      </c>
      <c r="M50" s="9" t="str">
        <f>IF($G50="SEM MOVIMENTO","",IF(AND($G50="AVALIADO",SUMIFS(Dados!$A:$A,Dados!$C:$C,$D:$D,Dados!$B:$B,$N$2,Dados!$I:$I,$3:$3)&lt;&gt;0),SUMIFS(Dados!$F:$F,Dados!$C:$C,$D:$D,Dados!$B:$B,$N$2,Dados!$I:$I,$3:$3)%*$M$2,$M$2))</f>
        <v/>
      </c>
      <c r="N50" s="7">
        <f t="shared" si="1"/>
        <v>0</v>
      </c>
    </row>
    <row r="51" spans="1:14" ht="15.75" x14ac:dyDescent="0.25">
      <c r="A51" s="1">
        <v>1032</v>
      </c>
      <c r="B51" s="2" t="s">
        <v>11</v>
      </c>
      <c r="C51" s="1" t="s">
        <v>12</v>
      </c>
      <c r="D51" s="44">
        <v>1032</v>
      </c>
      <c r="E51" s="1" t="s">
        <v>89</v>
      </c>
      <c r="F51" s="1" t="s">
        <v>6</v>
      </c>
      <c r="G51" s="1" t="s">
        <v>321</v>
      </c>
      <c r="H51" s="42" t="s">
        <v>348</v>
      </c>
      <c r="I51" s="9" t="str">
        <f>IF($G51="SEM MOVIMENTO","",IF(AND($G51="AVALIADO",SUMIFS(Dados!$A:$A,Dados!$C:$C,$D:$D,Dados!$B:$B,$N$2,Dados!$I:$I,$3:$3)&lt;&gt;0),SUMIFS(Dados!$F:$F,Dados!$C:$C,$D:$D,Dados!$B:$B,$N$2,Dados!$I:$I,$3:$3)%*$I$2,$I$2))</f>
        <v/>
      </c>
      <c r="J51" s="9" t="str">
        <f t="shared" si="0"/>
        <v/>
      </c>
      <c r="K51" s="9" t="str">
        <f>IF($G51="SEM MOVIMENTO","",IF(AND($G51="AVALIADO",SUMIFS(Dados!$A:$A,Dados!$C:$C,$D:$D,Dados!$B:$B,$N$2,Dados!$I:$I,$3:$3)&lt;&gt;0),SUMIFS(Dados!$F:$F,Dados!$C:$C,$D:$D,Dados!$B:$B,$N$2,Dados!$I:$I,$3:$3)%*$K$2,$K$2))</f>
        <v/>
      </c>
      <c r="L51" s="9" t="str">
        <f>IF($G51="SEM MOVIMENTO","",IF(AND($G51="AVALIADO",SUMIFS(Dados!$A:$A,Dados!$C:$C,$D:$D,Dados!$B:$B,$N$2,Dados!$I:$I,$3:$3)&lt;&gt;0),SUMIFS(Dados!$F:$F,Dados!$C:$C,$D:$D,Dados!$B:$B,$N$2,Dados!$I:$I,$3:$3)%*$L$2,$L$2))</f>
        <v/>
      </c>
      <c r="M51" s="9" t="str">
        <f>IF($G51="SEM MOVIMENTO","",IF(AND($G51="AVALIADO",SUMIFS(Dados!$A:$A,Dados!$C:$C,$D:$D,Dados!$B:$B,$N$2,Dados!$I:$I,$3:$3)&lt;&gt;0),SUMIFS(Dados!$F:$F,Dados!$C:$C,$D:$D,Dados!$B:$B,$N$2,Dados!$I:$I,$3:$3)%*$M$2,$M$2))</f>
        <v/>
      </c>
      <c r="N51" s="7">
        <f t="shared" si="1"/>
        <v>0</v>
      </c>
    </row>
    <row r="52" spans="1:14" ht="15.75" x14ac:dyDescent="0.25">
      <c r="A52" s="1">
        <v>1219</v>
      </c>
      <c r="B52" s="3" t="s">
        <v>68</v>
      </c>
      <c r="C52" s="1" t="s">
        <v>69</v>
      </c>
      <c r="D52" s="43">
        <v>1219</v>
      </c>
      <c r="E52" s="1" t="s">
        <v>91</v>
      </c>
      <c r="F52" s="1" t="s">
        <v>70</v>
      </c>
      <c r="G52" s="1" t="str">
        <f>IF(SUMIFS(Dados!$A:$A,Dados!$C:$C,'IDGF-Jul'!$D:$D,Dados!$B:$B,'IDGF-Jul'!$N$2)=0,"SEM MOVIMENTO","AVALIADO")</f>
        <v>SEM MOVIMENTO</v>
      </c>
      <c r="H52" s="42" t="s">
        <v>348</v>
      </c>
      <c r="I52" s="9" t="str">
        <f>IF($G52="SEM MOVIMENTO","",IF(AND($G52="AVALIADO",SUMIFS(Dados!$A:$A,Dados!$C:$C,$D:$D,Dados!$B:$B,$N$2,Dados!$I:$I,$3:$3)&lt;&gt;0),SUMIFS(Dados!$F:$F,Dados!$C:$C,$D:$D,Dados!$B:$B,$N$2,Dados!$I:$I,$3:$3)%*$I$2,$I$2))</f>
        <v/>
      </c>
      <c r="J52" s="9" t="str">
        <f t="shared" si="0"/>
        <v/>
      </c>
      <c r="K52" s="9" t="str">
        <f>IF($G52="SEM MOVIMENTO","",IF(AND($G52="AVALIADO",SUMIFS(Dados!$A:$A,Dados!$C:$C,$D:$D,Dados!$B:$B,$N$2,Dados!$I:$I,$3:$3)&lt;&gt;0),SUMIFS(Dados!$F:$F,Dados!$C:$C,$D:$D,Dados!$B:$B,$N$2,Dados!$I:$I,$3:$3)%*$K$2,$K$2))</f>
        <v/>
      </c>
      <c r="L52" s="9" t="str">
        <f>IF($G52="SEM MOVIMENTO","",IF(AND($G52="AVALIADO",SUMIFS(Dados!$A:$A,Dados!$C:$C,$D:$D,Dados!$B:$B,$N$2,Dados!$I:$I,$3:$3)&lt;&gt;0),SUMIFS(Dados!$F:$F,Dados!$C:$C,$D:$D,Dados!$B:$B,$N$2,Dados!$I:$I,$3:$3)%*$L$2,$L$2))</f>
        <v/>
      </c>
      <c r="M52" s="9" t="str">
        <f>IF($G52="SEM MOVIMENTO","",IF(AND($G52="AVALIADO",SUMIFS(Dados!$A:$A,Dados!$C:$C,$D:$D,Dados!$B:$B,$N$2,Dados!$I:$I,$3:$3)&lt;&gt;0),SUMIFS(Dados!$F:$F,Dados!$C:$C,$D:$D,Dados!$B:$B,$N$2,Dados!$I:$I,$3:$3)%*$M$2,$M$2))</f>
        <v/>
      </c>
      <c r="N52" s="7">
        <f t="shared" si="1"/>
        <v>0</v>
      </c>
    </row>
    <row r="53" spans="1:14" ht="15.75" x14ac:dyDescent="0.25">
      <c r="A53" s="1">
        <v>1295</v>
      </c>
      <c r="B53" s="3" t="s">
        <v>73</v>
      </c>
      <c r="C53" s="1" t="s">
        <v>74</v>
      </c>
      <c r="D53" s="43">
        <v>1295</v>
      </c>
      <c r="E53" s="1" t="s">
        <v>90</v>
      </c>
      <c r="F53" s="1" t="s">
        <v>75</v>
      </c>
      <c r="G53" s="1" t="str">
        <f>IF(SUMIFS(Dados!$A:$A,Dados!$C:$C,'IDGF-Jul'!$D:$D,Dados!$B:$B,'IDGF-Jul'!$N$2)=0,"SEM MOVIMENTO","AVALIADO")</f>
        <v>SEM MOVIMENTO</v>
      </c>
      <c r="H53" s="42" t="s">
        <v>348</v>
      </c>
      <c r="I53" s="9" t="str">
        <f>IF($G53="SEM MOVIMENTO","",IF(AND($G53="AVALIADO",SUMIFS(Dados!$A:$A,Dados!$C:$C,$D:$D,Dados!$B:$B,$N$2,Dados!$I:$I,$3:$3)&lt;&gt;0),SUMIFS(Dados!$F:$F,Dados!$C:$C,$D:$D,Dados!$B:$B,$N$2,Dados!$I:$I,$3:$3)%*$I$2,$I$2))</f>
        <v/>
      </c>
      <c r="J53" s="9" t="str">
        <f t="shared" si="0"/>
        <v/>
      </c>
      <c r="K53" s="9" t="str">
        <f>IF($G53="SEM MOVIMENTO","",IF(AND($G53="AVALIADO",SUMIFS(Dados!$A:$A,Dados!$C:$C,$D:$D,Dados!$B:$B,$N$2,Dados!$I:$I,$3:$3)&lt;&gt;0),SUMIFS(Dados!$F:$F,Dados!$C:$C,$D:$D,Dados!$B:$B,$N$2,Dados!$I:$I,$3:$3)%*$K$2,$K$2))</f>
        <v/>
      </c>
      <c r="L53" s="9" t="str">
        <f>IF($G53="SEM MOVIMENTO","",IF(AND($G53="AVALIADO",SUMIFS(Dados!$A:$A,Dados!$C:$C,$D:$D,Dados!$B:$B,$N$2,Dados!$I:$I,$3:$3)&lt;&gt;0),SUMIFS(Dados!$F:$F,Dados!$C:$C,$D:$D,Dados!$B:$B,$N$2,Dados!$I:$I,$3:$3)%*$L$2,$L$2))</f>
        <v/>
      </c>
      <c r="M53" s="9" t="str">
        <f>IF($G53="SEM MOVIMENTO","",IF(AND($G53="AVALIADO",SUMIFS(Dados!$A:$A,Dados!$C:$C,$D:$D,Dados!$B:$B,$N$2,Dados!$I:$I,$3:$3)&lt;&gt;0),SUMIFS(Dados!$F:$F,Dados!$C:$C,$D:$D,Dados!$B:$B,$N$2,Dados!$I:$I,$3:$3)%*$M$2,$M$2))</f>
        <v/>
      </c>
      <c r="N53" s="7">
        <f t="shared" si="1"/>
        <v>0</v>
      </c>
    </row>
    <row r="54" spans="1:14" ht="15.75" x14ac:dyDescent="0.25">
      <c r="A54" s="1">
        <v>1796</v>
      </c>
      <c r="B54" s="2" t="s">
        <v>59</v>
      </c>
      <c r="C54" s="1" t="s">
        <v>60</v>
      </c>
      <c r="D54" s="43">
        <v>1796</v>
      </c>
      <c r="E54" s="1" t="s">
        <v>91</v>
      </c>
      <c r="F54" s="1" t="s">
        <v>61</v>
      </c>
      <c r="G54" s="1" t="str">
        <f>IF(SUMIFS(Dados!$A:$A,Dados!$C:$C,'IDGF-Jul'!$D:$D,Dados!$B:$B,'IDGF-Jul'!$N$2)=0,"SEM MOVIMENTO","AVALIADO")</f>
        <v>SEM MOVIMENTO</v>
      </c>
      <c r="H54" s="42" t="s">
        <v>348</v>
      </c>
      <c r="I54" s="9" t="str">
        <f>IF($G54="SEM MOVIMENTO","",IF(AND($G54="AVALIADO",SUMIFS(Dados!$A:$A,Dados!$C:$C,$D:$D,Dados!$B:$B,$N$2,Dados!$I:$I,$3:$3)&lt;&gt;0),SUMIFS(Dados!$F:$F,Dados!$C:$C,$D:$D,Dados!$B:$B,$N$2,Dados!$I:$I,$3:$3)%*$I$2,$I$2))</f>
        <v/>
      </c>
      <c r="J54" s="9" t="str">
        <f t="shared" si="0"/>
        <v/>
      </c>
      <c r="K54" s="9" t="str">
        <f>IF($G54="SEM MOVIMENTO","",IF(AND($G54="AVALIADO",SUMIFS(Dados!$A:$A,Dados!$C:$C,$D:$D,Dados!$B:$B,$N$2,Dados!$I:$I,$3:$3)&lt;&gt;0),SUMIFS(Dados!$F:$F,Dados!$C:$C,$D:$D,Dados!$B:$B,$N$2,Dados!$I:$I,$3:$3)%*$K$2,$K$2))</f>
        <v/>
      </c>
      <c r="L54" s="9" t="str">
        <f>IF($G54="SEM MOVIMENTO","",IF(AND($G54="AVALIADO",SUMIFS(Dados!$A:$A,Dados!$C:$C,$D:$D,Dados!$B:$B,$N$2,Dados!$I:$I,$3:$3)&lt;&gt;0),SUMIFS(Dados!$F:$F,Dados!$C:$C,$D:$D,Dados!$B:$B,$N$2,Dados!$I:$I,$3:$3)%*$L$2,$L$2))</f>
        <v/>
      </c>
      <c r="M54" s="9" t="str">
        <f>IF($G54="SEM MOVIMENTO","",IF(AND($G54="AVALIADO",SUMIFS(Dados!$A:$A,Dados!$C:$C,$D:$D,Dados!$B:$B,$N$2,Dados!$I:$I,$3:$3)&lt;&gt;0),SUMIFS(Dados!$F:$F,Dados!$C:$C,$D:$D,Dados!$B:$B,$N$2,Dados!$I:$I,$3:$3)%*$M$2,$M$2))</f>
        <v/>
      </c>
      <c r="N54" s="7">
        <f t="shared" si="1"/>
        <v>0</v>
      </c>
    </row>
    <row r="55" spans="1:14" ht="15.75" x14ac:dyDescent="0.25">
      <c r="A55" s="1">
        <v>2041</v>
      </c>
      <c r="B55" s="2" t="s">
        <v>65</v>
      </c>
      <c r="C55" s="1" t="s">
        <v>66</v>
      </c>
      <c r="D55" s="43">
        <v>2041</v>
      </c>
      <c r="E55" s="1" t="s">
        <v>91</v>
      </c>
      <c r="F55" s="1" t="s">
        <v>67</v>
      </c>
      <c r="G55" s="1" t="str">
        <f>IF(SUMIFS(Dados!$A:$A,Dados!$C:$C,'IDGF-Jul'!$D:$D,Dados!$B:$B,'IDGF-Jul'!$N$2)=0,"SEM MOVIMENTO","AVALIADO")</f>
        <v>SEM MOVIMENTO</v>
      </c>
      <c r="H55" s="42" t="s">
        <v>348</v>
      </c>
      <c r="I55" s="9" t="str">
        <f>IF($G55="SEM MOVIMENTO","",IF(AND($G55="AVALIADO",SUMIFS(Dados!$A:$A,Dados!$C:$C,$D:$D,Dados!$B:$B,$N$2,Dados!$I:$I,$3:$3)&lt;&gt;0),SUMIFS(Dados!$F:$F,Dados!$C:$C,$D:$D,Dados!$B:$B,$N$2,Dados!$I:$I,$3:$3)%*$I$2,$I$2))</f>
        <v/>
      </c>
      <c r="J55" s="9" t="str">
        <f t="shared" si="0"/>
        <v/>
      </c>
      <c r="K55" s="9" t="str">
        <f>IF($G55="SEM MOVIMENTO","",IF(AND($G55="AVALIADO",SUMIFS(Dados!$A:$A,Dados!$C:$C,$D:$D,Dados!$B:$B,$N$2,Dados!$I:$I,$3:$3)&lt;&gt;0),SUMIFS(Dados!$F:$F,Dados!$C:$C,$D:$D,Dados!$B:$B,$N$2,Dados!$I:$I,$3:$3)%*$K$2,$K$2))</f>
        <v/>
      </c>
      <c r="L55" s="9" t="str">
        <f>IF($G55="SEM MOVIMENTO","",IF(AND($G55="AVALIADO",SUMIFS(Dados!$A:$A,Dados!$C:$C,$D:$D,Dados!$B:$B,$N$2,Dados!$I:$I,$3:$3)&lt;&gt;0),SUMIFS(Dados!$F:$F,Dados!$C:$C,$D:$D,Dados!$B:$B,$N$2,Dados!$I:$I,$3:$3)%*$L$2,$L$2))</f>
        <v/>
      </c>
      <c r="M55" s="9" t="str">
        <f>IF($G55="SEM MOVIMENTO","",IF(AND($G55="AVALIADO",SUMIFS(Dados!$A:$A,Dados!$C:$C,$D:$D,Dados!$B:$B,$N$2,Dados!$I:$I,$3:$3)&lt;&gt;0),SUMIFS(Dados!$F:$F,Dados!$C:$C,$D:$D,Dados!$B:$B,$N$2,Dados!$I:$I,$3:$3)%*$M$2,$M$2))</f>
        <v/>
      </c>
      <c r="N55" s="7">
        <f t="shared" si="1"/>
        <v>0</v>
      </c>
    </row>
    <row r="56" spans="1:14" ht="15.75" x14ac:dyDescent="0.25">
      <c r="A56" s="1">
        <v>3085</v>
      </c>
      <c r="B56" s="2" t="s">
        <v>36</v>
      </c>
      <c r="C56" s="1" t="s">
        <v>37</v>
      </c>
      <c r="D56" s="44">
        <v>3085</v>
      </c>
      <c r="E56" s="1" t="s">
        <v>91</v>
      </c>
      <c r="F56" s="1" t="s">
        <v>35</v>
      </c>
      <c r="G56" s="1" t="str">
        <f>IF(SUMIFS(Dados!$A:$A,Dados!$C:$C,'IDGF-Jul'!$D:$D,Dados!$B:$B,'IDGF-Jul'!$N$2)=0,"SEM MOVIMENTO","AVALIADO")</f>
        <v>SEM MOVIMENTO</v>
      </c>
      <c r="H56" s="42" t="s">
        <v>348</v>
      </c>
      <c r="I56" s="9" t="str">
        <f>IF($G56="SEM MOVIMENTO","",IF(AND($G56="AVALIADO",SUMIFS(Dados!$A:$A,Dados!$C:$C,$D:$D,Dados!$B:$B,$N$2,Dados!$I:$I,$3:$3)&lt;&gt;0),SUMIFS(Dados!$F:$F,Dados!$C:$C,$D:$D,Dados!$B:$B,$N$2,Dados!$I:$I,$3:$3)%*$I$2,$I$2))</f>
        <v/>
      </c>
      <c r="J56" s="9" t="str">
        <f t="shared" si="0"/>
        <v/>
      </c>
      <c r="K56" s="9" t="str">
        <f>IF($G56="SEM MOVIMENTO","",IF(AND($G56="AVALIADO",SUMIFS(Dados!$A:$A,Dados!$C:$C,$D:$D,Dados!$B:$B,$N$2,Dados!$I:$I,$3:$3)&lt;&gt;0),SUMIFS(Dados!$F:$F,Dados!$C:$C,$D:$D,Dados!$B:$B,$N$2,Dados!$I:$I,$3:$3)%*$K$2,$K$2))</f>
        <v/>
      </c>
      <c r="L56" s="9" t="str">
        <f>IF($G56="SEM MOVIMENTO","",IF(AND($G56="AVALIADO",SUMIFS(Dados!$A:$A,Dados!$C:$C,$D:$D,Dados!$B:$B,$N$2,Dados!$I:$I,$3:$3)&lt;&gt;0),SUMIFS(Dados!$F:$F,Dados!$C:$C,$D:$D,Dados!$B:$B,$N$2,Dados!$I:$I,$3:$3)%*$L$2,$L$2))</f>
        <v/>
      </c>
      <c r="M56" s="9" t="str">
        <f>IF($G56="SEM MOVIMENTO","",IF(AND($G56="AVALIADO",SUMIFS(Dados!$A:$A,Dados!$C:$C,$D:$D,Dados!$B:$B,$N$2,Dados!$I:$I,$3:$3)&lt;&gt;0),SUMIFS(Dados!$F:$F,Dados!$C:$C,$D:$D,Dados!$B:$B,$N$2,Dados!$I:$I,$3:$3)%*$M$2,$M$2))</f>
        <v/>
      </c>
      <c r="N56" s="7">
        <f t="shared" si="1"/>
        <v>0</v>
      </c>
    </row>
  </sheetData>
  <autoFilter ref="A3:N56" xr:uid="{00000000-0009-0000-0000-00000A000000}"/>
  <mergeCells count="1">
    <mergeCell ref="B1:B2"/>
  </mergeCells>
  <conditionalFormatting sqref="N4:N1048576">
    <cfRule type="cellIs" dxfId="27" priority="1" operator="between">
      <formula>0.69</formula>
      <formula>0.01</formula>
    </cfRule>
    <cfRule type="cellIs" dxfId="26" priority="2" operator="between">
      <formula>0.7</formula>
      <formula>0.79</formula>
    </cfRule>
    <cfRule type="cellIs" dxfId="25" priority="3" operator="between">
      <formula>0.8</formula>
      <formula>0.89</formula>
    </cfRule>
    <cfRule type="cellIs" dxfId="24" priority="4" operator="greaterThanOrEqual">
      <formula>0.9</formula>
    </cfRule>
  </conditionalFormatting>
  <pageMargins left="0.25" right="0.25" top="0.75" bottom="0.75" header="0.3" footer="0.3"/>
  <pageSetup paperSize="9" scale="61" fitToHeight="0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56"/>
  <sheetViews>
    <sheetView showGridLines="0" topLeftCell="D1" zoomScale="115" zoomScaleNormal="115" workbookViewId="0">
      <pane ySplit="3" topLeftCell="A4" activePane="bottomLeft" state="frozen"/>
      <selection activeCell="D13" sqref="D13"/>
      <selection pane="bottomLeft" activeCell="D13" sqref="D13"/>
    </sheetView>
  </sheetViews>
  <sheetFormatPr defaultRowHeight="15" x14ac:dyDescent="0.25"/>
  <cols>
    <col min="2" max="2" width="45.7109375" customWidth="1"/>
    <col min="3" max="3" width="18" bestFit="1" customWidth="1"/>
    <col min="4" max="4" width="8.7109375" customWidth="1"/>
    <col min="5" max="5" width="14.42578125" bestFit="1" customWidth="1"/>
    <col min="6" max="6" width="25" customWidth="1"/>
    <col min="7" max="7" width="18.140625" bestFit="1" customWidth="1"/>
    <col min="8" max="8" width="12.7109375" style="10" customWidth="1"/>
    <col min="9" max="12" width="12.7109375" customWidth="1"/>
    <col min="13" max="13" width="15.140625" customWidth="1"/>
    <col min="14" max="14" width="12.7109375" customWidth="1"/>
  </cols>
  <sheetData>
    <row r="1" spans="1:14" ht="24.75" customHeight="1" thickBot="1" x14ac:dyDescent="0.3">
      <c r="B1" s="127" t="s">
        <v>145</v>
      </c>
      <c r="N1" s="20" t="s">
        <v>235</v>
      </c>
    </row>
    <row r="2" spans="1:14" s="5" customFormat="1" ht="32.1" customHeight="1" thickBot="1" x14ac:dyDescent="0.25">
      <c r="B2" s="128"/>
      <c r="H2" s="21">
        <v>0.15</v>
      </c>
      <c r="I2" s="21">
        <v>0.15</v>
      </c>
      <c r="J2" s="39">
        <v>0.3</v>
      </c>
      <c r="K2" s="40">
        <v>0.2</v>
      </c>
      <c r="L2" s="40">
        <v>0.3</v>
      </c>
      <c r="M2" s="41">
        <v>0.2</v>
      </c>
      <c r="N2" s="19">
        <v>45505</v>
      </c>
    </row>
    <row r="3" spans="1:14" ht="32.1" customHeight="1" x14ac:dyDescent="0.25">
      <c r="A3" s="4" t="s">
        <v>2</v>
      </c>
      <c r="B3" s="4" t="s">
        <v>0</v>
      </c>
      <c r="C3" s="4" t="s">
        <v>1</v>
      </c>
      <c r="D3" s="4" t="s">
        <v>2</v>
      </c>
      <c r="E3" s="4" t="s">
        <v>88</v>
      </c>
      <c r="F3" s="4" t="s">
        <v>3</v>
      </c>
      <c r="G3" s="4" t="s">
        <v>234</v>
      </c>
      <c r="H3" s="6" t="s">
        <v>295</v>
      </c>
      <c r="I3" s="6" t="s">
        <v>142</v>
      </c>
      <c r="J3" s="38" t="s">
        <v>290</v>
      </c>
      <c r="K3" s="38" t="s">
        <v>141</v>
      </c>
      <c r="L3" s="38" t="s">
        <v>140</v>
      </c>
      <c r="M3" s="38" t="s">
        <v>143</v>
      </c>
      <c r="N3" s="6" t="s">
        <v>144</v>
      </c>
    </row>
    <row r="4" spans="1:14" ht="15.75" x14ac:dyDescent="0.25">
      <c r="A4" s="1">
        <v>1030</v>
      </c>
      <c r="B4" s="2" t="s">
        <v>27</v>
      </c>
      <c r="C4" s="1" t="s">
        <v>28</v>
      </c>
      <c r="D4" s="43">
        <v>1030</v>
      </c>
      <c r="E4" s="1" t="s">
        <v>90</v>
      </c>
      <c r="F4" s="1" t="s">
        <v>29</v>
      </c>
      <c r="G4" s="1" t="str">
        <f>IF(SUMIFS(Dados!$A:$A,Dados!$C:$C,'IDGF-Ago'!$D:$D,Dados!$B:$B,'IDGF-Ago'!$N$2)=0,"SEM MOVIMENTO","AVALIADO")</f>
        <v>SEM MOVIMENTO</v>
      </c>
      <c r="H4" s="42" t="s">
        <v>348</v>
      </c>
      <c r="I4" s="9" t="str">
        <f>IF($G4="SEM MOVIMENTO","",IF(AND($G4="AVALIADO",SUMIFS(Dados!$A:$A,Dados!$C:$C,$D:$D,Dados!$B:$B,$N$2,Dados!$I:$I,$3:$3)&lt;&gt;0),SUMIFS(Dados!$F:$F,Dados!$C:$C,$D:$D,Dados!$B:$B,$N$2,Dados!$I:$I,$3:$3)%*$I$2,$I$2))</f>
        <v/>
      </c>
      <c r="J4" s="9" t="str">
        <f t="shared" ref="J4:J56" si="0">IFERROR(H4+I4,"")</f>
        <v/>
      </c>
      <c r="K4" s="9" t="str">
        <f>IF($G4="SEM MOVIMENTO","",IF(AND($G4="AVALIADO",SUMIFS(Dados!$A:$A,Dados!$C:$C,$D:$D,Dados!$B:$B,$N$2,Dados!$I:$I,$3:$3)&lt;&gt;0),SUMIFS(Dados!$F:$F,Dados!$C:$C,$D:$D,Dados!$B:$B,$N$2,Dados!$I:$I,$3:$3)%*$K$2,$K$2))</f>
        <v/>
      </c>
      <c r="L4" s="9" t="str">
        <f>IF($G4="SEM MOVIMENTO","",IF(AND($G4="AVALIADO",SUMIFS(Dados!$A:$A,Dados!$C:$C,$D:$D,Dados!$B:$B,$N$2,Dados!$I:$I,$3:$3)&lt;&gt;0),SUMIFS(Dados!$F:$F,Dados!$C:$C,$D:$D,Dados!$B:$B,$N$2,Dados!$I:$I,$3:$3)%*$L$2,$L$2))</f>
        <v/>
      </c>
      <c r="M4" s="9" t="str">
        <f>IF($G4="SEM MOVIMENTO","",IF(AND($G4="AVALIADO",SUMIFS(Dados!$A:$A,Dados!$C:$C,$D:$D,Dados!$B:$B,$N$2,Dados!$I:$I,$3:$3)&lt;&gt;0),SUMIFS(Dados!$F:$F,Dados!$C:$C,$D:$D,Dados!$B:$B,$N$2,Dados!$I:$I,$3:$3)%*$M$2,$M$2))</f>
        <v/>
      </c>
      <c r="N4" s="7">
        <f t="shared" ref="N4:N56" si="1">SUM(J4:M4)</f>
        <v>0</v>
      </c>
    </row>
    <row r="5" spans="1:14" ht="15.75" x14ac:dyDescent="0.25">
      <c r="A5" s="1">
        <v>1221</v>
      </c>
      <c r="B5" s="2" t="s">
        <v>105</v>
      </c>
      <c r="C5" s="1" t="s">
        <v>106</v>
      </c>
      <c r="D5" s="43">
        <v>1221</v>
      </c>
      <c r="E5" s="1" t="s">
        <v>89</v>
      </c>
      <c r="F5" s="1" t="s">
        <v>94</v>
      </c>
      <c r="G5" s="1" t="str">
        <f>IF(SUMIFS(Dados!$A:$A,Dados!$C:$C,'IDGF-Ago'!$D:$D,Dados!$B:$B,'IDGF-Ago'!$N$2)=0,"SEM MOVIMENTO","AVALIADO")</f>
        <v>SEM MOVIMENTO</v>
      </c>
      <c r="H5" s="42" t="s">
        <v>348</v>
      </c>
      <c r="I5" s="9" t="str">
        <f>IF($G5="SEM MOVIMENTO","",IF(AND($G5="AVALIADO",SUMIFS(Dados!$A:$A,Dados!$C:$C,$D:$D,Dados!$B:$B,$N$2,Dados!$I:$I,$3:$3)&lt;&gt;0),SUMIFS(Dados!$F:$F,Dados!$C:$C,$D:$D,Dados!$B:$B,$N$2,Dados!$I:$I,$3:$3)%*$I$2,$I$2))</f>
        <v/>
      </c>
      <c r="J5" s="9" t="str">
        <f t="shared" si="0"/>
        <v/>
      </c>
      <c r="K5" s="9" t="str">
        <f>IF($G5="SEM MOVIMENTO","",IF(AND($G5="AVALIADO",SUMIFS(Dados!$A:$A,Dados!$C:$C,$D:$D,Dados!$B:$B,$N$2,Dados!$I:$I,$3:$3)&lt;&gt;0),SUMIFS(Dados!$F:$F,Dados!$C:$C,$D:$D,Dados!$B:$B,$N$2,Dados!$I:$I,$3:$3)%*$K$2,$K$2))</f>
        <v/>
      </c>
      <c r="L5" s="9" t="str">
        <f>IF($G5="SEM MOVIMENTO","",IF(AND($G5="AVALIADO",SUMIFS(Dados!$A:$A,Dados!$C:$C,$D:$D,Dados!$B:$B,$N$2,Dados!$I:$I,$3:$3)&lt;&gt;0),SUMIFS(Dados!$F:$F,Dados!$C:$C,$D:$D,Dados!$B:$B,$N$2,Dados!$I:$I,$3:$3)%*$L$2,$L$2))</f>
        <v/>
      </c>
      <c r="M5" s="9" t="str">
        <f>IF($G5="SEM MOVIMENTO","",IF(AND($G5="AVALIADO",SUMIFS(Dados!$A:$A,Dados!$C:$C,$D:$D,Dados!$B:$B,$N$2,Dados!$I:$I,$3:$3)&lt;&gt;0),SUMIFS(Dados!$F:$F,Dados!$C:$C,$D:$D,Dados!$B:$B,$N$2,Dados!$I:$I,$3:$3)%*$M$2,$M$2))</f>
        <v/>
      </c>
      <c r="N5" s="7">
        <f t="shared" si="1"/>
        <v>0</v>
      </c>
    </row>
    <row r="6" spans="1:14" ht="15.75" x14ac:dyDescent="0.25">
      <c r="A6" s="1">
        <v>1184</v>
      </c>
      <c r="B6" s="3" t="s">
        <v>76</v>
      </c>
      <c r="C6" s="1" t="s">
        <v>77</v>
      </c>
      <c r="D6" s="43">
        <v>1184</v>
      </c>
      <c r="E6" s="1" t="s">
        <v>90</v>
      </c>
      <c r="F6" s="1" t="s">
        <v>64</v>
      </c>
      <c r="G6" s="1" t="str">
        <f>IF(SUMIFS(Dados!$A:$A,Dados!$C:$C,'IDGF-Ago'!$D:$D,Dados!$B:$B,'IDGF-Ago'!$N$2)=0,"SEM MOVIMENTO","AVALIADO")</f>
        <v>SEM MOVIMENTO</v>
      </c>
      <c r="H6" s="42" t="s">
        <v>348</v>
      </c>
      <c r="I6" s="9" t="str">
        <f>IF($G6="SEM MOVIMENTO","",IF(AND($G6="AVALIADO",SUMIFS(Dados!$A:$A,Dados!$C:$C,$D:$D,Dados!$B:$B,$N$2,Dados!$I:$I,$3:$3)&lt;&gt;0),SUMIFS(Dados!$F:$F,Dados!$C:$C,$D:$D,Dados!$B:$B,$N$2,Dados!$I:$I,$3:$3)%*$I$2,$I$2))</f>
        <v/>
      </c>
      <c r="J6" s="9" t="str">
        <f t="shared" si="0"/>
        <v/>
      </c>
      <c r="K6" s="9" t="str">
        <f>IF($G6="SEM MOVIMENTO","",IF(AND($G6="AVALIADO",SUMIFS(Dados!$A:$A,Dados!$C:$C,$D:$D,Dados!$B:$B,$N$2,Dados!$I:$I,$3:$3)&lt;&gt;0),SUMIFS(Dados!$F:$F,Dados!$C:$C,$D:$D,Dados!$B:$B,$N$2,Dados!$I:$I,$3:$3)%*$K$2,$K$2))</f>
        <v/>
      </c>
      <c r="L6" s="9" t="str">
        <f>IF($G6="SEM MOVIMENTO","",IF(AND($G6="AVALIADO",SUMIFS(Dados!$A:$A,Dados!$C:$C,$D:$D,Dados!$B:$B,$N$2,Dados!$I:$I,$3:$3)&lt;&gt;0),SUMIFS(Dados!$F:$F,Dados!$C:$C,$D:$D,Dados!$B:$B,$N$2,Dados!$I:$I,$3:$3)%*$L$2,$L$2))</f>
        <v/>
      </c>
      <c r="M6" s="9" t="str">
        <f>IF($G6="SEM MOVIMENTO","",IF(AND($G6="AVALIADO",SUMIFS(Dados!$A:$A,Dados!$C:$C,$D:$D,Dados!$B:$B,$N$2,Dados!$I:$I,$3:$3)&lt;&gt;0),SUMIFS(Dados!$F:$F,Dados!$C:$C,$D:$D,Dados!$B:$B,$N$2,Dados!$I:$I,$3:$3)%*$M$2,$M$2))</f>
        <v/>
      </c>
      <c r="N6" s="7">
        <f t="shared" si="1"/>
        <v>0</v>
      </c>
    </row>
    <row r="7" spans="1:14" s="10" customFormat="1" ht="15.75" x14ac:dyDescent="0.25">
      <c r="A7" s="1">
        <v>2175</v>
      </c>
      <c r="B7" s="2" t="s">
        <v>109</v>
      </c>
      <c r="C7" s="1" t="s">
        <v>110</v>
      </c>
      <c r="D7" s="43">
        <v>2175</v>
      </c>
      <c r="E7" s="1" t="s">
        <v>89</v>
      </c>
      <c r="F7" s="1" t="s">
        <v>94</v>
      </c>
      <c r="G7" s="1" t="str">
        <f>IF(SUMIFS(Dados!$A:$A,Dados!$C:$C,'IDGF-Ago'!$D:$D,Dados!$B:$B,'IDGF-Ago'!$N$2)=0,"SEM MOVIMENTO","AVALIADO")</f>
        <v>SEM MOVIMENTO</v>
      </c>
      <c r="H7" s="42" t="s">
        <v>348</v>
      </c>
      <c r="I7" s="9" t="str">
        <f>IF($G7="SEM MOVIMENTO","",IF(AND($G7="AVALIADO",SUMIFS(Dados!$A:$A,Dados!$C:$C,$D:$D,Dados!$B:$B,$N$2,Dados!$I:$I,$3:$3)&lt;&gt;0),SUMIFS(Dados!$F:$F,Dados!$C:$C,$D:$D,Dados!$B:$B,$N$2,Dados!$I:$I,$3:$3)%*$I$2,$I$2))</f>
        <v/>
      </c>
      <c r="J7" s="9" t="str">
        <f t="shared" si="0"/>
        <v/>
      </c>
      <c r="K7" s="9" t="str">
        <f>IF($G7="SEM MOVIMENTO","",IF(AND($G7="AVALIADO",SUMIFS(Dados!$A:$A,Dados!$C:$C,$D:$D,Dados!$B:$B,$N$2,Dados!$I:$I,$3:$3)&lt;&gt;0),SUMIFS(Dados!$F:$F,Dados!$C:$C,$D:$D,Dados!$B:$B,$N$2,Dados!$I:$I,$3:$3)%*$K$2,$K$2))</f>
        <v/>
      </c>
      <c r="L7" s="9" t="str">
        <f>IF($G7="SEM MOVIMENTO","",IF(AND($G7="AVALIADO",SUMIFS(Dados!$A:$A,Dados!$C:$C,$D:$D,Dados!$B:$B,$N$2,Dados!$I:$I,$3:$3)&lt;&gt;0),SUMIFS(Dados!$F:$F,Dados!$C:$C,$D:$D,Dados!$B:$B,$N$2,Dados!$I:$I,$3:$3)%*$L$2,$L$2))</f>
        <v/>
      </c>
      <c r="M7" s="9" t="str">
        <f>IF($G7="SEM MOVIMENTO","",IF(AND($G7="AVALIADO",SUMIFS(Dados!$A:$A,Dados!$C:$C,$D:$D,Dados!$B:$B,$N$2,Dados!$I:$I,$3:$3)&lt;&gt;0),SUMIFS(Dados!$F:$F,Dados!$C:$C,$D:$D,Dados!$B:$B,$N$2,Dados!$I:$I,$3:$3)%*$M$2,$M$2))</f>
        <v/>
      </c>
      <c r="N7" s="7">
        <f t="shared" si="1"/>
        <v>0</v>
      </c>
    </row>
    <row r="8" spans="1:14" ht="15.75" x14ac:dyDescent="0.25">
      <c r="A8" s="1">
        <v>1239</v>
      </c>
      <c r="B8" s="2" t="s">
        <v>33</v>
      </c>
      <c r="C8" s="1" t="s">
        <v>34</v>
      </c>
      <c r="D8" s="43">
        <v>1239</v>
      </c>
      <c r="E8" s="1" t="s">
        <v>91</v>
      </c>
      <c r="F8" s="1" t="s">
        <v>35</v>
      </c>
      <c r="G8" s="1" t="str">
        <f>IF(SUMIFS(Dados!$A:$A,Dados!$C:$C,'IDGF-Ago'!$D:$D,Dados!$B:$B,'IDGF-Ago'!$N$2)=0,"SEM MOVIMENTO","AVALIADO")</f>
        <v>SEM MOVIMENTO</v>
      </c>
      <c r="H8" s="42" t="s">
        <v>348</v>
      </c>
      <c r="I8" s="9" t="str">
        <f>IF($G8="SEM MOVIMENTO","",IF(AND($G8="AVALIADO",SUMIFS(Dados!$A:$A,Dados!$C:$C,$D:$D,Dados!$B:$B,$N$2,Dados!$I:$I,$3:$3)&lt;&gt;0),SUMIFS(Dados!$F:$F,Dados!$C:$C,$D:$D,Dados!$B:$B,$N$2,Dados!$I:$I,$3:$3)%*$I$2,$I$2))</f>
        <v/>
      </c>
      <c r="J8" s="9" t="str">
        <f t="shared" si="0"/>
        <v/>
      </c>
      <c r="K8" s="9" t="str">
        <f>IF($G8="SEM MOVIMENTO","",IF(AND($G8="AVALIADO",SUMIFS(Dados!$A:$A,Dados!$C:$C,$D:$D,Dados!$B:$B,$N$2,Dados!$I:$I,$3:$3)&lt;&gt;0),SUMIFS(Dados!$F:$F,Dados!$C:$C,$D:$D,Dados!$B:$B,$N$2,Dados!$I:$I,$3:$3)%*$K$2,$K$2))</f>
        <v/>
      </c>
      <c r="L8" s="9" t="str">
        <f>IF($G8="SEM MOVIMENTO","",IF(AND($G8="AVALIADO",SUMIFS(Dados!$A:$A,Dados!$C:$C,$D:$D,Dados!$B:$B,$N$2,Dados!$I:$I,$3:$3)&lt;&gt;0),SUMIFS(Dados!$F:$F,Dados!$C:$C,$D:$D,Dados!$B:$B,$N$2,Dados!$I:$I,$3:$3)%*$L$2,$L$2))</f>
        <v/>
      </c>
      <c r="M8" s="9" t="str">
        <f>IF($G8="SEM MOVIMENTO","",IF(AND($G8="AVALIADO",SUMIFS(Dados!$A:$A,Dados!$C:$C,$D:$D,Dados!$B:$B,$N$2,Dados!$I:$I,$3:$3)&lt;&gt;0),SUMIFS(Dados!$F:$F,Dados!$C:$C,$D:$D,Dados!$B:$B,$N$2,Dados!$I:$I,$3:$3)%*$M$2,$M$2))</f>
        <v/>
      </c>
      <c r="N8" s="7">
        <f t="shared" si="1"/>
        <v>0</v>
      </c>
    </row>
    <row r="9" spans="1:14" ht="15.75" x14ac:dyDescent="0.25">
      <c r="A9" s="1">
        <v>1329</v>
      </c>
      <c r="B9" s="2" t="s">
        <v>101</v>
      </c>
      <c r="C9" s="1" t="s">
        <v>102</v>
      </c>
      <c r="D9" s="43">
        <v>1329</v>
      </c>
      <c r="E9" s="1" t="s">
        <v>89</v>
      </c>
      <c r="F9" s="1" t="s">
        <v>94</v>
      </c>
      <c r="G9" s="1" t="str">
        <f>IF(SUMIFS(Dados!$A:$A,Dados!$C:$C,'IDGF-Ago'!$D:$D,Dados!$B:$B,'IDGF-Ago'!$N$2)=0,"SEM MOVIMENTO","AVALIADO")</f>
        <v>SEM MOVIMENTO</v>
      </c>
      <c r="H9" s="42" t="s">
        <v>348</v>
      </c>
      <c r="I9" s="9" t="str">
        <f>IF($G9="SEM MOVIMENTO","",IF(AND($G9="AVALIADO",SUMIFS(Dados!$A:$A,Dados!$C:$C,$D:$D,Dados!$B:$B,$N$2,Dados!$I:$I,$3:$3)&lt;&gt;0),SUMIFS(Dados!$F:$F,Dados!$C:$C,$D:$D,Dados!$B:$B,$N$2,Dados!$I:$I,$3:$3)%*$I$2,$I$2))</f>
        <v/>
      </c>
      <c r="J9" s="9" t="str">
        <f t="shared" si="0"/>
        <v/>
      </c>
      <c r="K9" s="9" t="str">
        <f>IF($G9="SEM MOVIMENTO","",IF(AND($G9="AVALIADO",SUMIFS(Dados!$A:$A,Dados!$C:$C,$D:$D,Dados!$B:$B,$N$2,Dados!$I:$I,$3:$3)&lt;&gt;0),SUMIFS(Dados!$F:$F,Dados!$C:$C,$D:$D,Dados!$B:$B,$N$2,Dados!$I:$I,$3:$3)%*$K$2,$K$2))</f>
        <v/>
      </c>
      <c r="L9" s="9" t="str">
        <f>IF($G9="SEM MOVIMENTO","",IF(AND($G9="AVALIADO",SUMIFS(Dados!$A:$A,Dados!$C:$C,$D:$D,Dados!$B:$B,$N$2,Dados!$I:$I,$3:$3)&lt;&gt;0),SUMIFS(Dados!$F:$F,Dados!$C:$C,$D:$D,Dados!$B:$B,$N$2,Dados!$I:$I,$3:$3)%*$L$2,$L$2))</f>
        <v/>
      </c>
      <c r="M9" s="9" t="str">
        <f>IF($G9="SEM MOVIMENTO","",IF(AND($G9="AVALIADO",SUMIFS(Dados!$A:$A,Dados!$C:$C,$D:$D,Dados!$B:$B,$N$2,Dados!$I:$I,$3:$3)&lt;&gt;0),SUMIFS(Dados!$F:$F,Dados!$C:$C,$D:$D,Dados!$B:$B,$N$2,Dados!$I:$I,$3:$3)%*$M$2,$M$2))</f>
        <v/>
      </c>
      <c r="N9" s="7">
        <f t="shared" si="1"/>
        <v>0</v>
      </c>
    </row>
    <row r="10" spans="1:14" ht="15.75" x14ac:dyDescent="0.25">
      <c r="A10" s="1">
        <v>1183</v>
      </c>
      <c r="B10" s="2" t="s">
        <v>111</v>
      </c>
      <c r="C10" s="1" t="s">
        <v>112</v>
      </c>
      <c r="D10" s="43">
        <v>1183</v>
      </c>
      <c r="E10" s="1" t="s">
        <v>138</v>
      </c>
      <c r="F10" s="1" t="s">
        <v>134</v>
      </c>
      <c r="G10" s="1" t="str">
        <f>IF(SUMIFS(Dados!$A:$A,Dados!$C:$C,'IDGF-Ago'!$D:$D,Dados!$B:$B,'IDGF-Ago'!$N$2)=0,"SEM MOVIMENTO","AVALIADO")</f>
        <v>SEM MOVIMENTO</v>
      </c>
      <c r="H10" s="42" t="s">
        <v>348</v>
      </c>
      <c r="I10" s="9" t="str">
        <f>IF($G10="SEM MOVIMENTO","",IF(AND($G10="AVALIADO",SUMIFS(Dados!$A:$A,Dados!$C:$C,$D:$D,Dados!$B:$B,$N$2,Dados!$I:$I,$3:$3)&lt;&gt;0),SUMIFS(Dados!$F:$F,Dados!$C:$C,$D:$D,Dados!$B:$B,$N$2,Dados!$I:$I,$3:$3)%*$I$2,$I$2))</f>
        <v/>
      </c>
      <c r="J10" s="9" t="str">
        <f t="shared" si="0"/>
        <v/>
      </c>
      <c r="K10" s="9" t="str">
        <f>IF($G10="SEM MOVIMENTO","",IF(AND($G10="AVALIADO",SUMIFS(Dados!$A:$A,Dados!$C:$C,$D:$D,Dados!$B:$B,$N$2,Dados!$I:$I,$3:$3)&lt;&gt;0),SUMIFS(Dados!$F:$F,Dados!$C:$C,$D:$D,Dados!$B:$B,$N$2,Dados!$I:$I,$3:$3)%*$K$2,$K$2))</f>
        <v/>
      </c>
      <c r="L10" s="9" t="str">
        <f>IF($G10="SEM MOVIMENTO","",IF(AND($G10="AVALIADO",SUMIFS(Dados!$A:$A,Dados!$C:$C,$D:$D,Dados!$B:$B,$N$2,Dados!$I:$I,$3:$3)&lt;&gt;0),SUMIFS(Dados!$F:$F,Dados!$C:$C,$D:$D,Dados!$B:$B,$N$2,Dados!$I:$I,$3:$3)%*$L$2,$L$2))</f>
        <v/>
      </c>
      <c r="M10" s="9" t="str">
        <f>IF($G10="SEM MOVIMENTO","",IF(AND($G10="AVALIADO",SUMIFS(Dados!$A:$A,Dados!$C:$C,$D:$D,Dados!$B:$B,$N$2,Dados!$I:$I,$3:$3)&lt;&gt;0),SUMIFS(Dados!$F:$F,Dados!$C:$C,$D:$D,Dados!$B:$B,$N$2,Dados!$I:$I,$3:$3)%*$M$2,$M$2))</f>
        <v/>
      </c>
      <c r="N10" s="7">
        <f t="shared" si="1"/>
        <v>0</v>
      </c>
    </row>
    <row r="11" spans="1:14" ht="15.75" x14ac:dyDescent="0.25">
      <c r="A11" s="1">
        <v>1171</v>
      </c>
      <c r="B11" s="2" t="s">
        <v>95</v>
      </c>
      <c r="C11" s="1" t="s">
        <v>96</v>
      </c>
      <c r="D11" s="43">
        <v>1171</v>
      </c>
      <c r="E11" s="1" t="s">
        <v>89</v>
      </c>
      <c r="F11" s="1" t="s">
        <v>94</v>
      </c>
      <c r="G11" s="1" t="str">
        <f>IF(SUMIFS(Dados!$A:$A,Dados!$C:$C,'IDGF-Ago'!$D:$D,Dados!$B:$B,'IDGF-Ago'!$N$2)=0,"SEM MOVIMENTO","AVALIADO")</f>
        <v>SEM MOVIMENTO</v>
      </c>
      <c r="H11" s="42" t="s">
        <v>348</v>
      </c>
      <c r="I11" s="9" t="str">
        <f>IF($G11="SEM MOVIMENTO","",IF(AND($G11="AVALIADO",SUMIFS(Dados!$A:$A,Dados!$C:$C,$D:$D,Dados!$B:$B,$N$2,Dados!$I:$I,$3:$3)&lt;&gt;0),SUMIFS(Dados!$F:$F,Dados!$C:$C,$D:$D,Dados!$B:$B,$N$2,Dados!$I:$I,$3:$3)%*$I$2,$I$2))</f>
        <v/>
      </c>
      <c r="J11" s="9" t="str">
        <f t="shared" si="0"/>
        <v/>
      </c>
      <c r="K11" s="9" t="str">
        <f>IF($G11="SEM MOVIMENTO","",IF(AND($G11="AVALIADO",SUMIFS(Dados!$A:$A,Dados!$C:$C,$D:$D,Dados!$B:$B,$N$2,Dados!$I:$I,$3:$3)&lt;&gt;0),SUMIFS(Dados!$F:$F,Dados!$C:$C,$D:$D,Dados!$B:$B,$N$2,Dados!$I:$I,$3:$3)%*$K$2,$K$2))</f>
        <v/>
      </c>
      <c r="L11" s="9" t="str">
        <f>IF($G11="SEM MOVIMENTO","",IF(AND($G11="AVALIADO",SUMIFS(Dados!$A:$A,Dados!$C:$C,$D:$D,Dados!$B:$B,$N$2,Dados!$I:$I,$3:$3)&lt;&gt;0),SUMIFS(Dados!$F:$F,Dados!$C:$C,$D:$D,Dados!$B:$B,$N$2,Dados!$I:$I,$3:$3)%*$L$2,$L$2))</f>
        <v/>
      </c>
      <c r="M11" s="9" t="str">
        <f>IF($G11="SEM MOVIMENTO","",IF(AND($G11="AVALIADO",SUMIFS(Dados!$A:$A,Dados!$C:$C,$D:$D,Dados!$B:$B,$N$2,Dados!$I:$I,$3:$3)&lt;&gt;0),SUMIFS(Dados!$F:$F,Dados!$C:$C,$D:$D,Dados!$B:$B,$N$2,Dados!$I:$I,$3:$3)%*$M$2,$M$2))</f>
        <v/>
      </c>
      <c r="N11" s="7">
        <f t="shared" si="1"/>
        <v>0</v>
      </c>
    </row>
    <row r="12" spans="1:14" ht="15.75" x14ac:dyDescent="0.25">
      <c r="A12" s="1">
        <v>2729</v>
      </c>
      <c r="B12" s="2" t="s">
        <v>320</v>
      </c>
      <c r="C12" s="1" t="s">
        <v>121</v>
      </c>
      <c r="D12" s="43">
        <v>1164</v>
      </c>
      <c r="E12" s="1" t="s">
        <v>138</v>
      </c>
      <c r="F12" s="1" t="s">
        <v>136</v>
      </c>
      <c r="G12" s="1" t="str">
        <f>IF(SUMIFS(Dados!$A:$A,Dados!$C:$C,'IDGF-Ago'!$D:$D,Dados!$B:$B,'IDGF-Ago'!$N$2)=0,"SEM MOVIMENTO","AVALIADO")</f>
        <v>SEM MOVIMENTO</v>
      </c>
      <c r="H12" s="42" t="s">
        <v>348</v>
      </c>
      <c r="I12" s="9" t="str">
        <f>IF($G12="SEM MOVIMENTO","",IF(AND($G12="AVALIADO",SUMIFS(Dados!$A:$A,Dados!$C:$C,$D:$D,Dados!$B:$B,$N$2,Dados!$I:$I,$3:$3)&lt;&gt;0),SUMIFS(Dados!$F:$F,Dados!$C:$C,$D:$D,Dados!$B:$B,$N$2,Dados!$I:$I,$3:$3)%*$I$2,$I$2))</f>
        <v/>
      </c>
      <c r="J12" s="9" t="str">
        <f t="shared" si="0"/>
        <v/>
      </c>
      <c r="K12" s="9" t="str">
        <f>IF($G12="SEM MOVIMENTO","",IF(AND($G12="AVALIADO",SUMIFS(Dados!$A:$A,Dados!$C:$C,$D:$D,Dados!$B:$B,$N$2,Dados!$I:$I,$3:$3)&lt;&gt;0),SUMIFS(Dados!$F:$F,Dados!$C:$C,$D:$D,Dados!$B:$B,$N$2,Dados!$I:$I,$3:$3)%*$K$2,$K$2))</f>
        <v/>
      </c>
      <c r="L12" s="9" t="str">
        <f>IF($G12="SEM MOVIMENTO","",IF(AND($G12="AVALIADO",SUMIFS(Dados!$A:$A,Dados!$C:$C,$D:$D,Dados!$B:$B,$N$2,Dados!$I:$I,$3:$3)&lt;&gt;0),SUMIFS(Dados!$F:$F,Dados!$C:$C,$D:$D,Dados!$B:$B,$N$2,Dados!$I:$I,$3:$3)%*$L$2,$L$2))</f>
        <v/>
      </c>
      <c r="M12" s="9" t="str">
        <f>IF($G12="SEM MOVIMENTO","",IF(AND($G12="AVALIADO",SUMIFS(Dados!$A:$A,Dados!$C:$C,$D:$D,Dados!$B:$B,$N$2,Dados!$I:$I,$3:$3)&lt;&gt;0),SUMIFS(Dados!$F:$F,Dados!$C:$C,$D:$D,Dados!$B:$B,$N$2,Dados!$I:$I,$3:$3)%*$M$2,$M$2))</f>
        <v/>
      </c>
      <c r="N12" s="7">
        <f t="shared" si="1"/>
        <v>0</v>
      </c>
    </row>
    <row r="13" spans="1:14" ht="15.75" x14ac:dyDescent="0.25">
      <c r="A13" s="1">
        <v>1482</v>
      </c>
      <c r="B13" s="2" t="s">
        <v>92</v>
      </c>
      <c r="C13" s="1" t="s">
        <v>93</v>
      </c>
      <c r="D13" s="43">
        <v>1482</v>
      </c>
      <c r="E13" s="1" t="s">
        <v>89</v>
      </c>
      <c r="F13" s="1" t="s">
        <v>94</v>
      </c>
      <c r="G13" s="1" t="str">
        <f>IF(SUMIFS(Dados!$A:$A,Dados!$C:$C,'IDGF-Ago'!$D:$D,Dados!$B:$B,'IDGF-Ago'!$N$2)=0,"SEM MOVIMENTO","AVALIADO")</f>
        <v>SEM MOVIMENTO</v>
      </c>
      <c r="H13" s="42" t="s">
        <v>348</v>
      </c>
      <c r="I13" s="9" t="str">
        <f>IF($G13="SEM MOVIMENTO","",IF(AND($G13="AVALIADO",SUMIFS(Dados!$A:$A,Dados!$C:$C,$D:$D,Dados!$B:$B,$N$2,Dados!$I:$I,$3:$3)&lt;&gt;0),SUMIFS(Dados!$F:$F,Dados!$C:$C,$D:$D,Dados!$B:$B,$N$2,Dados!$I:$I,$3:$3)%*$I$2,$I$2))</f>
        <v/>
      </c>
      <c r="J13" s="9" t="str">
        <f t="shared" si="0"/>
        <v/>
      </c>
      <c r="K13" s="9" t="str">
        <f>IF($G13="SEM MOVIMENTO","",IF(AND($G13="AVALIADO",SUMIFS(Dados!$A:$A,Dados!$C:$C,$D:$D,Dados!$B:$B,$N$2,Dados!$I:$I,$3:$3)&lt;&gt;0),SUMIFS(Dados!$F:$F,Dados!$C:$C,$D:$D,Dados!$B:$B,$N$2,Dados!$I:$I,$3:$3)%*$K$2,$K$2))</f>
        <v/>
      </c>
      <c r="L13" s="9" t="str">
        <f>IF($G13="SEM MOVIMENTO","",IF(AND($G13="AVALIADO",SUMIFS(Dados!$A:$A,Dados!$C:$C,$D:$D,Dados!$B:$B,$N$2,Dados!$I:$I,$3:$3)&lt;&gt;0),SUMIFS(Dados!$F:$F,Dados!$C:$C,$D:$D,Dados!$B:$B,$N$2,Dados!$I:$I,$3:$3)%*$L$2,$L$2))</f>
        <v/>
      </c>
      <c r="M13" s="9" t="str">
        <f>IF($G13="SEM MOVIMENTO","",IF(AND($G13="AVALIADO",SUMIFS(Dados!$A:$A,Dados!$C:$C,$D:$D,Dados!$B:$B,$N$2,Dados!$I:$I,$3:$3)&lt;&gt;0),SUMIFS(Dados!$F:$F,Dados!$C:$C,$D:$D,Dados!$B:$B,$N$2,Dados!$I:$I,$3:$3)%*$M$2,$M$2))</f>
        <v/>
      </c>
      <c r="N13" s="7">
        <f t="shared" si="1"/>
        <v>0</v>
      </c>
    </row>
    <row r="14" spans="1:14" ht="15.75" x14ac:dyDescent="0.25">
      <c r="A14" s="1">
        <v>1320</v>
      </c>
      <c r="B14" s="2" t="s">
        <v>97</v>
      </c>
      <c r="C14" s="1" t="s">
        <v>98</v>
      </c>
      <c r="D14" s="43">
        <v>1320</v>
      </c>
      <c r="E14" s="1" t="s">
        <v>89</v>
      </c>
      <c r="F14" s="1" t="s">
        <v>94</v>
      </c>
      <c r="G14" s="1" t="str">
        <f>IF(SUMIFS(Dados!$A:$A,Dados!$C:$C,'IDGF-Ago'!$D:$D,Dados!$B:$B,'IDGF-Ago'!$N$2)=0,"SEM MOVIMENTO","AVALIADO")</f>
        <v>SEM MOVIMENTO</v>
      </c>
      <c r="H14" s="42" t="s">
        <v>348</v>
      </c>
      <c r="I14" s="9" t="str">
        <f>IF($G14="SEM MOVIMENTO","",IF(AND($G14="AVALIADO",SUMIFS(Dados!$A:$A,Dados!$C:$C,$D:$D,Dados!$B:$B,$N$2,Dados!$I:$I,$3:$3)&lt;&gt;0),SUMIFS(Dados!$F:$F,Dados!$C:$C,$D:$D,Dados!$B:$B,$N$2,Dados!$I:$I,$3:$3)%*$I$2,$I$2))</f>
        <v/>
      </c>
      <c r="J14" s="9" t="str">
        <f t="shared" si="0"/>
        <v/>
      </c>
      <c r="K14" s="9" t="str">
        <f>IF($G14="SEM MOVIMENTO","",IF(AND($G14="AVALIADO",SUMIFS(Dados!$A:$A,Dados!$C:$C,$D:$D,Dados!$B:$B,$N$2,Dados!$I:$I,$3:$3)&lt;&gt;0),SUMIFS(Dados!$F:$F,Dados!$C:$C,$D:$D,Dados!$B:$B,$N$2,Dados!$I:$I,$3:$3)%*$K$2,$K$2))</f>
        <v/>
      </c>
      <c r="L14" s="9" t="str">
        <f>IF($G14="SEM MOVIMENTO","",IF(AND($G14="AVALIADO",SUMIFS(Dados!$A:$A,Dados!$C:$C,$D:$D,Dados!$B:$B,$N$2,Dados!$I:$I,$3:$3)&lt;&gt;0),SUMIFS(Dados!$F:$F,Dados!$C:$C,$D:$D,Dados!$B:$B,$N$2,Dados!$I:$I,$3:$3)%*$L$2,$L$2))</f>
        <v/>
      </c>
      <c r="M14" s="9" t="str">
        <f>IF($G14="SEM MOVIMENTO","",IF(AND($G14="AVALIADO",SUMIFS(Dados!$A:$A,Dados!$C:$C,$D:$D,Dados!$B:$B,$N$2,Dados!$I:$I,$3:$3)&lt;&gt;0),SUMIFS(Dados!$F:$F,Dados!$C:$C,$D:$D,Dados!$B:$B,$N$2,Dados!$I:$I,$3:$3)%*$M$2,$M$2))</f>
        <v/>
      </c>
      <c r="N14" s="7">
        <f t="shared" si="1"/>
        <v>0</v>
      </c>
    </row>
    <row r="15" spans="1:14" ht="15.75" x14ac:dyDescent="0.25">
      <c r="A15" s="1">
        <v>1875</v>
      </c>
      <c r="B15" s="2" t="s">
        <v>86</v>
      </c>
      <c r="C15" s="1" t="s">
        <v>87</v>
      </c>
      <c r="D15" s="43">
        <v>1875</v>
      </c>
      <c r="E15" s="1" t="s">
        <v>90</v>
      </c>
      <c r="F15" s="1" t="s">
        <v>80</v>
      </c>
      <c r="G15" s="1" t="str">
        <f>IF(SUMIFS(Dados!$A:$A,Dados!$C:$C,'IDGF-Ago'!$D:$D,Dados!$B:$B,'IDGF-Ago'!$N$2)=0,"SEM MOVIMENTO","AVALIADO")</f>
        <v>SEM MOVIMENTO</v>
      </c>
      <c r="H15" s="42" t="s">
        <v>348</v>
      </c>
      <c r="I15" s="9" t="str">
        <f>IF($G15="SEM MOVIMENTO","",IF(AND($G15="AVALIADO",SUMIFS(Dados!$A:$A,Dados!$C:$C,$D:$D,Dados!$B:$B,$N$2,Dados!$I:$I,$3:$3)&lt;&gt;0),SUMIFS(Dados!$F:$F,Dados!$C:$C,$D:$D,Dados!$B:$B,$N$2,Dados!$I:$I,$3:$3)%*$I$2,$I$2))</f>
        <v/>
      </c>
      <c r="J15" s="9" t="str">
        <f t="shared" si="0"/>
        <v/>
      </c>
      <c r="K15" s="9" t="str">
        <f>IF($G15="SEM MOVIMENTO","",IF(AND($G15="AVALIADO",SUMIFS(Dados!$A:$A,Dados!$C:$C,$D:$D,Dados!$B:$B,$N$2,Dados!$I:$I,$3:$3)&lt;&gt;0),SUMIFS(Dados!$F:$F,Dados!$C:$C,$D:$D,Dados!$B:$B,$N$2,Dados!$I:$I,$3:$3)%*$K$2,$K$2))</f>
        <v/>
      </c>
      <c r="L15" s="9" t="str">
        <f>IF($G15="SEM MOVIMENTO","",IF(AND($G15="AVALIADO",SUMIFS(Dados!$A:$A,Dados!$C:$C,$D:$D,Dados!$B:$B,$N$2,Dados!$I:$I,$3:$3)&lt;&gt;0),SUMIFS(Dados!$F:$F,Dados!$C:$C,$D:$D,Dados!$B:$B,$N$2,Dados!$I:$I,$3:$3)%*$L$2,$L$2))</f>
        <v/>
      </c>
      <c r="M15" s="9" t="str">
        <f>IF($G15="SEM MOVIMENTO","",IF(AND($G15="AVALIADO",SUMIFS(Dados!$A:$A,Dados!$C:$C,$D:$D,Dados!$B:$B,$N$2,Dados!$I:$I,$3:$3)&lt;&gt;0),SUMIFS(Dados!$F:$F,Dados!$C:$C,$D:$D,Dados!$B:$B,$N$2,Dados!$I:$I,$3:$3)%*$M$2,$M$2))</f>
        <v/>
      </c>
      <c r="N15" s="7">
        <f t="shared" si="1"/>
        <v>0</v>
      </c>
    </row>
    <row r="16" spans="1:14" ht="15.75" x14ac:dyDescent="0.25">
      <c r="A16" s="1">
        <v>1298</v>
      </c>
      <c r="B16" s="2" t="s">
        <v>30</v>
      </c>
      <c r="C16" s="1" t="s">
        <v>31</v>
      </c>
      <c r="D16" s="43">
        <v>1298</v>
      </c>
      <c r="E16" s="1" t="s">
        <v>90</v>
      </c>
      <c r="F16" s="1" t="s">
        <v>32</v>
      </c>
      <c r="G16" s="1" t="str">
        <f>IF(SUMIFS(Dados!$A:$A,Dados!$C:$C,'IDGF-Ago'!$D:$D,Dados!$B:$B,'IDGF-Ago'!$N$2)=0,"SEM MOVIMENTO","AVALIADO")</f>
        <v>SEM MOVIMENTO</v>
      </c>
      <c r="H16" s="42" t="s">
        <v>348</v>
      </c>
      <c r="I16" s="9" t="str">
        <f>IF($G16="SEM MOVIMENTO","",IF(AND($G16="AVALIADO",SUMIFS(Dados!$A:$A,Dados!$C:$C,$D:$D,Dados!$B:$B,$N$2,Dados!$I:$I,$3:$3)&lt;&gt;0),SUMIFS(Dados!$F:$F,Dados!$C:$C,$D:$D,Dados!$B:$B,$N$2,Dados!$I:$I,$3:$3)%*$I$2,$I$2))</f>
        <v/>
      </c>
      <c r="J16" s="9" t="str">
        <f t="shared" si="0"/>
        <v/>
      </c>
      <c r="K16" s="9" t="str">
        <f>IF($G16="SEM MOVIMENTO","",IF(AND($G16="AVALIADO",SUMIFS(Dados!$A:$A,Dados!$C:$C,$D:$D,Dados!$B:$B,$N$2,Dados!$I:$I,$3:$3)&lt;&gt;0),SUMIFS(Dados!$F:$F,Dados!$C:$C,$D:$D,Dados!$B:$B,$N$2,Dados!$I:$I,$3:$3)%*$K$2,$K$2))</f>
        <v/>
      </c>
      <c r="L16" s="9" t="str">
        <f>IF($G16="SEM MOVIMENTO","",IF(AND($G16="AVALIADO",SUMIFS(Dados!$A:$A,Dados!$C:$C,$D:$D,Dados!$B:$B,$N$2,Dados!$I:$I,$3:$3)&lt;&gt;0),SUMIFS(Dados!$F:$F,Dados!$C:$C,$D:$D,Dados!$B:$B,$N$2,Dados!$I:$I,$3:$3)%*$L$2,$L$2))</f>
        <v/>
      </c>
      <c r="M16" s="9" t="str">
        <f>IF($G16="SEM MOVIMENTO","",IF(AND($G16="AVALIADO",SUMIFS(Dados!$A:$A,Dados!$C:$C,$D:$D,Dados!$B:$B,$N$2,Dados!$I:$I,$3:$3)&lt;&gt;0),SUMIFS(Dados!$F:$F,Dados!$C:$C,$D:$D,Dados!$B:$B,$N$2,Dados!$I:$I,$3:$3)%*$M$2,$M$2))</f>
        <v/>
      </c>
      <c r="N16" s="7">
        <f t="shared" si="1"/>
        <v>0</v>
      </c>
    </row>
    <row r="17" spans="1:14" ht="15.75" x14ac:dyDescent="0.25">
      <c r="A17" s="1">
        <v>2972</v>
      </c>
      <c r="B17" s="2" t="s">
        <v>41</v>
      </c>
      <c r="C17" s="1" t="s">
        <v>42</v>
      </c>
      <c r="D17" s="43">
        <v>2972</v>
      </c>
      <c r="E17" s="1" t="s">
        <v>89</v>
      </c>
      <c r="F17" s="1" t="s">
        <v>43</v>
      </c>
      <c r="G17" s="1" t="str">
        <f>IF(SUMIFS(Dados!$A:$A,Dados!$C:$C,'IDGF-Ago'!$D:$D,Dados!$B:$B,'IDGF-Ago'!$N$2)=0,"SEM MOVIMENTO","AVALIADO")</f>
        <v>SEM MOVIMENTO</v>
      </c>
      <c r="H17" s="42" t="s">
        <v>348</v>
      </c>
      <c r="I17" s="9" t="str">
        <f>IF($G17="SEM MOVIMENTO","",IF(AND($G17="AVALIADO",SUMIFS(Dados!$A:$A,Dados!$C:$C,$D:$D,Dados!$B:$B,$N$2,Dados!$I:$I,$3:$3)&lt;&gt;0),SUMIFS(Dados!$F:$F,Dados!$C:$C,$D:$D,Dados!$B:$B,$N$2,Dados!$I:$I,$3:$3)%*$I$2,$I$2))</f>
        <v/>
      </c>
      <c r="J17" s="9" t="str">
        <f t="shared" si="0"/>
        <v/>
      </c>
      <c r="K17" s="9" t="str">
        <f>IF($G17="SEM MOVIMENTO","",IF(AND($G17="AVALIADO",SUMIFS(Dados!$A:$A,Dados!$C:$C,$D:$D,Dados!$B:$B,$N$2,Dados!$I:$I,$3:$3)&lt;&gt;0),SUMIFS(Dados!$F:$F,Dados!$C:$C,$D:$D,Dados!$B:$B,$N$2,Dados!$I:$I,$3:$3)%*$K$2,$K$2))</f>
        <v/>
      </c>
      <c r="L17" s="9" t="str">
        <f>IF($G17="SEM MOVIMENTO","",IF(AND($G17="AVALIADO",SUMIFS(Dados!$A:$A,Dados!$C:$C,$D:$D,Dados!$B:$B,$N$2,Dados!$I:$I,$3:$3)&lt;&gt;0),SUMIFS(Dados!$F:$F,Dados!$C:$C,$D:$D,Dados!$B:$B,$N$2,Dados!$I:$I,$3:$3)%*$L$2,$L$2))</f>
        <v/>
      </c>
      <c r="M17" s="9" t="str">
        <f>IF($G17="SEM MOVIMENTO","",IF(AND($G17="AVALIADO",SUMIFS(Dados!$A:$A,Dados!$C:$C,$D:$D,Dados!$B:$B,$N$2,Dados!$I:$I,$3:$3)&lt;&gt;0),SUMIFS(Dados!$F:$F,Dados!$C:$C,$D:$D,Dados!$B:$B,$N$2,Dados!$I:$I,$3:$3)%*$M$2,$M$2))</f>
        <v/>
      </c>
      <c r="N17" s="7">
        <f t="shared" si="1"/>
        <v>0</v>
      </c>
    </row>
    <row r="18" spans="1:14" ht="15.75" x14ac:dyDescent="0.25">
      <c r="A18" s="1">
        <v>1496</v>
      </c>
      <c r="B18" s="2" t="s">
        <v>128</v>
      </c>
      <c r="C18" s="1" t="s">
        <v>129</v>
      </c>
      <c r="D18" s="43">
        <v>1496</v>
      </c>
      <c r="E18" s="1" t="s">
        <v>138</v>
      </c>
      <c r="F18" s="1" t="s">
        <v>136</v>
      </c>
      <c r="G18" s="1" t="str">
        <f>IF(SUMIFS(Dados!$A:$A,Dados!$C:$C,'IDGF-Ago'!$D:$D,Dados!$B:$B,'IDGF-Ago'!$N$2)=0,"SEM MOVIMENTO","AVALIADO")</f>
        <v>SEM MOVIMENTO</v>
      </c>
      <c r="H18" s="42" t="s">
        <v>348</v>
      </c>
      <c r="I18" s="9" t="str">
        <f>IF($G18="SEM MOVIMENTO","",IF(AND($G18="AVALIADO",SUMIFS(Dados!$A:$A,Dados!$C:$C,$D:$D,Dados!$B:$B,$N$2,Dados!$I:$I,$3:$3)&lt;&gt;0),SUMIFS(Dados!$F:$F,Dados!$C:$C,$D:$D,Dados!$B:$B,$N$2,Dados!$I:$I,$3:$3)%*$I$2,$I$2))</f>
        <v/>
      </c>
      <c r="J18" s="9" t="str">
        <f t="shared" si="0"/>
        <v/>
      </c>
      <c r="K18" s="9" t="str">
        <f>IF($G18="SEM MOVIMENTO","",IF(AND($G18="AVALIADO",SUMIFS(Dados!$A:$A,Dados!$C:$C,$D:$D,Dados!$B:$B,$N$2,Dados!$I:$I,$3:$3)&lt;&gt;0),SUMIFS(Dados!$F:$F,Dados!$C:$C,$D:$D,Dados!$B:$B,$N$2,Dados!$I:$I,$3:$3)%*$K$2,$K$2))</f>
        <v/>
      </c>
      <c r="L18" s="9" t="str">
        <f>IF($G18="SEM MOVIMENTO","",IF(AND($G18="AVALIADO",SUMIFS(Dados!$A:$A,Dados!$C:$C,$D:$D,Dados!$B:$B,$N$2,Dados!$I:$I,$3:$3)&lt;&gt;0),SUMIFS(Dados!$F:$F,Dados!$C:$C,$D:$D,Dados!$B:$B,$N$2,Dados!$I:$I,$3:$3)%*$L$2,$L$2))</f>
        <v/>
      </c>
      <c r="M18" s="9" t="str">
        <f>IF($G18="SEM MOVIMENTO","",IF(AND($G18="AVALIADO",SUMIFS(Dados!$A:$A,Dados!$C:$C,$D:$D,Dados!$B:$B,$N$2,Dados!$I:$I,$3:$3)&lt;&gt;0),SUMIFS(Dados!$F:$F,Dados!$C:$C,$D:$D,Dados!$B:$B,$N$2,Dados!$I:$I,$3:$3)%*$M$2,$M$2))</f>
        <v/>
      </c>
      <c r="N18" s="7">
        <f t="shared" si="1"/>
        <v>0</v>
      </c>
    </row>
    <row r="19" spans="1:14" ht="15.75" x14ac:dyDescent="0.25">
      <c r="A19" s="1">
        <v>1067</v>
      </c>
      <c r="B19" s="2" t="s">
        <v>115</v>
      </c>
      <c r="C19" s="1" t="s">
        <v>116</v>
      </c>
      <c r="D19" s="43">
        <v>1067</v>
      </c>
      <c r="E19" s="1" t="s">
        <v>138</v>
      </c>
      <c r="F19" s="1" t="s">
        <v>134</v>
      </c>
      <c r="G19" s="1" t="str">
        <f>IF(SUMIFS(Dados!$A:$A,Dados!$C:$C,'IDGF-Ago'!$D:$D,Dados!$B:$B,'IDGF-Ago'!$N$2)=0,"SEM MOVIMENTO","AVALIADO")</f>
        <v>SEM MOVIMENTO</v>
      </c>
      <c r="H19" s="42" t="s">
        <v>348</v>
      </c>
      <c r="I19" s="9" t="str">
        <f>IF($G19="SEM MOVIMENTO","",IF(AND($G19="AVALIADO",SUMIFS(Dados!$A:$A,Dados!$C:$C,$D:$D,Dados!$B:$B,$N$2,Dados!$I:$I,$3:$3)&lt;&gt;0),SUMIFS(Dados!$F:$F,Dados!$C:$C,$D:$D,Dados!$B:$B,$N$2,Dados!$I:$I,$3:$3)%*$I$2,$I$2))</f>
        <v/>
      </c>
      <c r="J19" s="9" t="str">
        <f t="shared" si="0"/>
        <v/>
      </c>
      <c r="K19" s="9" t="str">
        <f>IF($G19="SEM MOVIMENTO","",IF(AND($G19="AVALIADO",SUMIFS(Dados!$A:$A,Dados!$C:$C,$D:$D,Dados!$B:$B,$N$2,Dados!$I:$I,$3:$3)&lt;&gt;0),SUMIFS(Dados!$F:$F,Dados!$C:$C,$D:$D,Dados!$B:$B,$N$2,Dados!$I:$I,$3:$3)%*$K$2,$K$2))</f>
        <v/>
      </c>
      <c r="L19" s="9" t="str">
        <f>IF($G19="SEM MOVIMENTO","",IF(AND($G19="AVALIADO",SUMIFS(Dados!$A:$A,Dados!$C:$C,$D:$D,Dados!$B:$B,$N$2,Dados!$I:$I,$3:$3)&lt;&gt;0),SUMIFS(Dados!$F:$F,Dados!$C:$C,$D:$D,Dados!$B:$B,$N$2,Dados!$I:$I,$3:$3)%*$L$2,$L$2))</f>
        <v/>
      </c>
      <c r="M19" s="9" t="str">
        <f>IF($G19="SEM MOVIMENTO","",IF(AND($G19="AVALIADO",SUMIFS(Dados!$A:$A,Dados!$C:$C,$D:$D,Dados!$B:$B,$N$2,Dados!$I:$I,$3:$3)&lt;&gt;0),SUMIFS(Dados!$F:$F,Dados!$C:$C,$D:$D,Dados!$B:$B,$N$2,Dados!$I:$I,$3:$3)%*$M$2,$M$2))</f>
        <v/>
      </c>
      <c r="N19" s="7">
        <f t="shared" si="1"/>
        <v>0</v>
      </c>
    </row>
    <row r="20" spans="1:14" ht="15.75" x14ac:dyDescent="0.25">
      <c r="A20" s="1">
        <v>1273</v>
      </c>
      <c r="B20" s="2" t="s">
        <v>103</v>
      </c>
      <c r="C20" s="1" t="s">
        <v>104</v>
      </c>
      <c r="D20" s="43">
        <v>1273</v>
      </c>
      <c r="E20" s="1" t="s">
        <v>89</v>
      </c>
      <c r="F20" s="1" t="s">
        <v>94</v>
      </c>
      <c r="G20" s="1" t="str">
        <f>IF(SUMIFS(Dados!$A:$A,Dados!$C:$C,'IDGF-Ago'!$D:$D,Dados!$B:$B,'IDGF-Ago'!$N$2)=0,"SEM MOVIMENTO","AVALIADO")</f>
        <v>SEM MOVIMENTO</v>
      </c>
      <c r="H20" s="42" t="s">
        <v>348</v>
      </c>
      <c r="I20" s="9" t="str">
        <f>IF($G20="SEM MOVIMENTO","",IF(AND($G20="AVALIADO",SUMIFS(Dados!$A:$A,Dados!$C:$C,$D:$D,Dados!$B:$B,$N$2,Dados!$I:$I,$3:$3)&lt;&gt;0),SUMIFS(Dados!$F:$F,Dados!$C:$C,$D:$D,Dados!$B:$B,$N$2,Dados!$I:$I,$3:$3)%*$I$2,$I$2))</f>
        <v/>
      </c>
      <c r="J20" s="9" t="str">
        <f t="shared" si="0"/>
        <v/>
      </c>
      <c r="K20" s="9" t="str">
        <f>IF($G20="SEM MOVIMENTO","",IF(AND($G20="AVALIADO",SUMIFS(Dados!$A:$A,Dados!$C:$C,$D:$D,Dados!$B:$B,$N$2,Dados!$I:$I,$3:$3)&lt;&gt;0),SUMIFS(Dados!$F:$F,Dados!$C:$C,$D:$D,Dados!$B:$B,$N$2,Dados!$I:$I,$3:$3)%*$K$2,$K$2))</f>
        <v/>
      </c>
      <c r="L20" s="9" t="str">
        <f>IF($G20="SEM MOVIMENTO","",IF(AND($G20="AVALIADO",SUMIFS(Dados!$A:$A,Dados!$C:$C,$D:$D,Dados!$B:$B,$N$2,Dados!$I:$I,$3:$3)&lt;&gt;0),SUMIFS(Dados!$F:$F,Dados!$C:$C,$D:$D,Dados!$B:$B,$N$2,Dados!$I:$I,$3:$3)%*$L$2,$L$2))</f>
        <v/>
      </c>
      <c r="M20" s="9" t="str">
        <f>IF($G20="SEM MOVIMENTO","",IF(AND($G20="AVALIADO",SUMIFS(Dados!$A:$A,Dados!$C:$C,$D:$D,Dados!$B:$B,$N$2,Dados!$I:$I,$3:$3)&lt;&gt;0),SUMIFS(Dados!$F:$F,Dados!$C:$C,$D:$D,Dados!$B:$B,$N$2,Dados!$I:$I,$3:$3)%*$M$2,$M$2))</f>
        <v/>
      </c>
      <c r="N20" s="7">
        <f t="shared" si="1"/>
        <v>0</v>
      </c>
    </row>
    <row r="21" spans="1:14" ht="15.75" x14ac:dyDescent="0.25">
      <c r="A21" s="1">
        <v>1031</v>
      </c>
      <c r="B21" s="2" t="s">
        <v>122</v>
      </c>
      <c r="C21" s="1" t="s">
        <v>123</v>
      </c>
      <c r="D21" s="43">
        <v>1031</v>
      </c>
      <c r="E21" s="1" t="s">
        <v>138</v>
      </c>
      <c r="F21" s="1" t="s">
        <v>136</v>
      </c>
      <c r="G21" s="1" t="str">
        <f>IF(SUMIFS(Dados!$A:$A,Dados!$C:$C,'IDGF-Ago'!$D:$D,Dados!$B:$B,'IDGF-Ago'!$N$2)=0,"SEM MOVIMENTO","AVALIADO")</f>
        <v>SEM MOVIMENTO</v>
      </c>
      <c r="H21" s="42" t="s">
        <v>348</v>
      </c>
      <c r="I21" s="9" t="str">
        <f>IF($G21="SEM MOVIMENTO","",IF(AND($G21="AVALIADO",SUMIFS(Dados!$A:$A,Dados!$C:$C,$D:$D,Dados!$B:$B,$N$2,Dados!$I:$I,$3:$3)&lt;&gt;0),SUMIFS(Dados!$F:$F,Dados!$C:$C,$D:$D,Dados!$B:$B,$N$2,Dados!$I:$I,$3:$3)%*$I$2,$I$2))</f>
        <v/>
      </c>
      <c r="J21" s="9" t="str">
        <f t="shared" si="0"/>
        <v/>
      </c>
      <c r="K21" s="9" t="str">
        <f>IF($G21="SEM MOVIMENTO","",IF(AND($G21="AVALIADO",SUMIFS(Dados!$A:$A,Dados!$C:$C,$D:$D,Dados!$B:$B,$N$2,Dados!$I:$I,$3:$3)&lt;&gt;0),SUMIFS(Dados!$F:$F,Dados!$C:$C,$D:$D,Dados!$B:$B,$N$2,Dados!$I:$I,$3:$3)%*$K$2,$K$2))</f>
        <v/>
      </c>
      <c r="L21" s="9" t="str">
        <f>IF($G21="SEM MOVIMENTO","",IF(AND($G21="AVALIADO",SUMIFS(Dados!$A:$A,Dados!$C:$C,$D:$D,Dados!$B:$B,$N$2,Dados!$I:$I,$3:$3)&lt;&gt;0),SUMIFS(Dados!$F:$F,Dados!$C:$C,$D:$D,Dados!$B:$B,$N$2,Dados!$I:$I,$3:$3)%*$L$2,$L$2))</f>
        <v/>
      </c>
      <c r="M21" s="9" t="str">
        <f>IF($G21="SEM MOVIMENTO","",IF(AND($G21="AVALIADO",SUMIFS(Dados!$A:$A,Dados!$C:$C,$D:$D,Dados!$B:$B,$N$2,Dados!$I:$I,$3:$3)&lt;&gt;0),SUMIFS(Dados!$F:$F,Dados!$C:$C,$D:$D,Dados!$B:$B,$N$2,Dados!$I:$I,$3:$3)%*$M$2,$M$2))</f>
        <v/>
      </c>
      <c r="N21" s="7">
        <f t="shared" si="1"/>
        <v>0</v>
      </c>
    </row>
    <row r="22" spans="1:14" ht="15.75" x14ac:dyDescent="0.25">
      <c r="A22" s="1">
        <v>1424</v>
      </c>
      <c r="B22" s="2" t="s">
        <v>124</v>
      </c>
      <c r="C22" s="1" t="s">
        <v>125</v>
      </c>
      <c r="D22" s="43">
        <v>1424</v>
      </c>
      <c r="E22" s="1" t="s">
        <v>138</v>
      </c>
      <c r="F22" s="1" t="s">
        <v>136</v>
      </c>
      <c r="G22" s="1" t="str">
        <f>IF(SUMIFS(Dados!$A:$A,Dados!$C:$C,'IDGF-Ago'!$D:$D,Dados!$B:$B,'IDGF-Ago'!$N$2)=0,"SEM MOVIMENTO","AVALIADO")</f>
        <v>SEM MOVIMENTO</v>
      </c>
      <c r="H22" s="42" t="s">
        <v>348</v>
      </c>
      <c r="I22" s="9" t="str">
        <f>IF($G22="SEM MOVIMENTO","",IF(AND($G22="AVALIADO",SUMIFS(Dados!$A:$A,Dados!$C:$C,$D:$D,Dados!$B:$B,$N$2,Dados!$I:$I,$3:$3)&lt;&gt;0),SUMIFS(Dados!$F:$F,Dados!$C:$C,$D:$D,Dados!$B:$B,$N$2,Dados!$I:$I,$3:$3)%*$I$2,$I$2))</f>
        <v/>
      </c>
      <c r="J22" s="9" t="str">
        <f t="shared" si="0"/>
        <v/>
      </c>
      <c r="K22" s="9" t="str">
        <f>IF($G22="SEM MOVIMENTO","",IF(AND($G22="AVALIADO",SUMIFS(Dados!$A:$A,Dados!$C:$C,$D:$D,Dados!$B:$B,$N$2,Dados!$I:$I,$3:$3)&lt;&gt;0),SUMIFS(Dados!$F:$F,Dados!$C:$C,$D:$D,Dados!$B:$B,$N$2,Dados!$I:$I,$3:$3)%*$K$2,$K$2))</f>
        <v/>
      </c>
      <c r="L22" s="9" t="str">
        <f>IF($G22="SEM MOVIMENTO","",IF(AND($G22="AVALIADO",SUMIFS(Dados!$A:$A,Dados!$C:$C,$D:$D,Dados!$B:$B,$N$2,Dados!$I:$I,$3:$3)&lt;&gt;0),SUMIFS(Dados!$F:$F,Dados!$C:$C,$D:$D,Dados!$B:$B,$N$2,Dados!$I:$I,$3:$3)%*$L$2,$L$2))</f>
        <v/>
      </c>
      <c r="M22" s="9" t="str">
        <f>IF($G22="SEM MOVIMENTO","",IF(AND($G22="AVALIADO",SUMIFS(Dados!$A:$A,Dados!$C:$C,$D:$D,Dados!$B:$B,$N$2,Dados!$I:$I,$3:$3)&lt;&gt;0),SUMIFS(Dados!$F:$F,Dados!$C:$C,$D:$D,Dados!$B:$B,$N$2,Dados!$I:$I,$3:$3)%*$M$2,$M$2))</f>
        <v/>
      </c>
      <c r="N22" s="7">
        <f t="shared" si="1"/>
        <v>0</v>
      </c>
    </row>
    <row r="23" spans="1:14" ht="15.75" x14ac:dyDescent="0.25">
      <c r="A23" s="1">
        <v>1828</v>
      </c>
      <c r="B23" s="2" t="s">
        <v>132</v>
      </c>
      <c r="C23" s="1" t="s">
        <v>133</v>
      </c>
      <c r="D23" s="43">
        <v>1828</v>
      </c>
      <c r="E23" s="1" t="s">
        <v>138</v>
      </c>
      <c r="F23" s="1" t="s">
        <v>134</v>
      </c>
      <c r="G23" s="1" t="str">
        <f>IF(SUMIFS(Dados!$A:$A,Dados!$C:$C,'IDGF-Ago'!$D:$D,Dados!$B:$B,'IDGF-Ago'!$N$2)=0,"SEM MOVIMENTO","AVALIADO")</f>
        <v>SEM MOVIMENTO</v>
      </c>
      <c r="H23" s="42" t="s">
        <v>348</v>
      </c>
      <c r="I23" s="9" t="str">
        <f>IF($G23="SEM MOVIMENTO","",IF(AND($G23="AVALIADO",SUMIFS(Dados!$A:$A,Dados!$C:$C,$D:$D,Dados!$B:$B,$N$2,Dados!$I:$I,$3:$3)&lt;&gt;0),SUMIFS(Dados!$F:$F,Dados!$C:$C,$D:$D,Dados!$B:$B,$N$2,Dados!$I:$I,$3:$3)%*$I$2,$I$2))</f>
        <v/>
      </c>
      <c r="J23" s="9" t="str">
        <f t="shared" si="0"/>
        <v/>
      </c>
      <c r="K23" s="9" t="str">
        <f>IF($G23="SEM MOVIMENTO","",IF(AND($G23="AVALIADO",SUMIFS(Dados!$A:$A,Dados!$C:$C,$D:$D,Dados!$B:$B,$N$2,Dados!$I:$I,$3:$3)&lt;&gt;0),SUMIFS(Dados!$F:$F,Dados!$C:$C,$D:$D,Dados!$B:$B,$N$2,Dados!$I:$I,$3:$3)%*$K$2,$K$2))</f>
        <v/>
      </c>
      <c r="L23" s="9" t="str">
        <f>IF($G23="SEM MOVIMENTO","",IF(AND($G23="AVALIADO",SUMIFS(Dados!$A:$A,Dados!$C:$C,$D:$D,Dados!$B:$B,$N$2,Dados!$I:$I,$3:$3)&lt;&gt;0),SUMIFS(Dados!$F:$F,Dados!$C:$C,$D:$D,Dados!$B:$B,$N$2,Dados!$I:$I,$3:$3)%*$L$2,$L$2))</f>
        <v/>
      </c>
      <c r="M23" s="9" t="str">
        <f>IF($G23="SEM MOVIMENTO","",IF(AND($G23="AVALIADO",SUMIFS(Dados!$A:$A,Dados!$C:$C,$D:$D,Dados!$B:$B,$N$2,Dados!$I:$I,$3:$3)&lt;&gt;0),SUMIFS(Dados!$F:$F,Dados!$C:$C,$D:$D,Dados!$B:$B,$N$2,Dados!$I:$I,$3:$3)%*$M$2,$M$2))</f>
        <v/>
      </c>
      <c r="N23" s="7">
        <f t="shared" si="1"/>
        <v>0</v>
      </c>
    </row>
    <row r="24" spans="1:14" ht="15.75" x14ac:dyDescent="0.25">
      <c r="A24" s="1">
        <v>1291</v>
      </c>
      <c r="B24" s="2" t="s">
        <v>119</v>
      </c>
      <c r="C24" s="1" t="s">
        <v>120</v>
      </c>
      <c r="D24" s="43">
        <v>1291</v>
      </c>
      <c r="E24" s="1" t="s">
        <v>138</v>
      </c>
      <c r="F24" s="1" t="s">
        <v>135</v>
      </c>
      <c r="G24" s="1" t="str">
        <f>IF(SUMIFS(Dados!$A:$A,Dados!$C:$C,'IDGF-Ago'!$D:$D,Dados!$B:$B,'IDGF-Ago'!$N$2)=0,"SEM MOVIMENTO","AVALIADO")</f>
        <v>SEM MOVIMENTO</v>
      </c>
      <c r="H24" s="42" t="s">
        <v>348</v>
      </c>
      <c r="I24" s="9" t="str">
        <f>IF($G24="SEM MOVIMENTO","",IF(AND($G24="AVALIADO",SUMIFS(Dados!$A:$A,Dados!$C:$C,$D:$D,Dados!$B:$B,$N$2,Dados!$I:$I,$3:$3)&lt;&gt;0),SUMIFS(Dados!$F:$F,Dados!$C:$C,$D:$D,Dados!$B:$B,$N$2,Dados!$I:$I,$3:$3)%*$I$2,$I$2))</f>
        <v/>
      </c>
      <c r="J24" s="9" t="str">
        <f t="shared" si="0"/>
        <v/>
      </c>
      <c r="K24" s="9" t="str">
        <f>IF($G24="SEM MOVIMENTO","",IF(AND($G24="AVALIADO",SUMIFS(Dados!$A:$A,Dados!$C:$C,$D:$D,Dados!$B:$B,$N$2,Dados!$I:$I,$3:$3)&lt;&gt;0),SUMIFS(Dados!$F:$F,Dados!$C:$C,$D:$D,Dados!$B:$B,$N$2,Dados!$I:$I,$3:$3)%*$K$2,$K$2))</f>
        <v/>
      </c>
      <c r="L24" s="9" t="str">
        <f>IF($G24="SEM MOVIMENTO","",IF(AND($G24="AVALIADO",SUMIFS(Dados!$A:$A,Dados!$C:$C,$D:$D,Dados!$B:$B,$N$2,Dados!$I:$I,$3:$3)&lt;&gt;0),SUMIFS(Dados!$F:$F,Dados!$C:$C,$D:$D,Dados!$B:$B,$N$2,Dados!$I:$I,$3:$3)%*$L$2,$L$2))</f>
        <v/>
      </c>
      <c r="M24" s="9" t="str">
        <f>IF($G24="SEM MOVIMENTO","",IF(AND($G24="AVALIADO",SUMIFS(Dados!$A:$A,Dados!$C:$C,$D:$D,Dados!$B:$B,$N$2,Dados!$I:$I,$3:$3)&lt;&gt;0),SUMIFS(Dados!$F:$F,Dados!$C:$C,$D:$D,Dados!$B:$B,$N$2,Dados!$I:$I,$3:$3)%*$M$2,$M$2))</f>
        <v/>
      </c>
      <c r="N24" s="7">
        <f t="shared" si="1"/>
        <v>0</v>
      </c>
    </row>
    <row r="25" spans="1:14" ht="15.75" x14ac:dyDescent="0.25">
      <c r="A25" s="1">
        <v>1294</v>
      </c>
      <c r="B25" s="3" t="s">
        <v>71</v>
      </c>
      <c r="C25" s="1" t="s">
        <v>72</v>
      </c>
      <c r="D25" s="43">
        <v>1294</v>
      </c>
      <c r="E25" s="1" t="s">
        <v>91</v>
      </c>
      <c r="F25" s="1" t="s">
        <v>64</v>
      </c>
      <c r="G25" s="1" t="str">
        <f>IF(SUMIFS(Dados!$A:$A,Dados!$C:$C,'IDGF-Ago'!$D:$D,Dados!$B:$B,'IDGF-Ago'!$N$2)=0,"SEM MOVIMENTO","AVALIADO")</f>
        <v>SEM MOVIMENTO</v>
      </c>
      <c r="H25" s="42" t="s">
        <v>348</v>
      </c>
      <c r="I25" s="9" t="str">
        <f>IF($G25="SEM MOVIMENTO","",IF(AND($G25="AVALIADO",SUMIFS(Dados!$A:$A,Dados!$C:$C,$D:$D,Dados!$B:$B,$N$2,Dados!$I:$I,$3:$3)&lt;&gt;0),SUMIFS(Dados!$F:$F,Dados!$C:$C,$D:$D,Dados!$B:$B,$N$2,Dados!$I:$I,$3:$3)%*$I$2,$I$2))</f>
        <v/>
      </c>
      <c r="J25" s="9" t="str">
        <f t="shared" si="0"/>
        <v/>
      </c>
      <c r="K25" s="9" t="str">
        <f>IF($G25="SEM MOVIMENTO","",IF(AND($G25="AVALIADO",SUMIFS(Dados!$A:$A,Dados!$C:$C,$D:$D,Dados!$B:$B,$N$2,Dados!$I:$I,$3:$3)&lt;&gt;0),SUMIFS(Dados!$F:$F,Dados!$C:$C,$D:$D,Dados!$B:$B,$N$2,Dados!$I:$I,$3:$3)%*$K$2,$K$2))</f>
        <v/>
      </c>
      <c r="L25" s="9" t="str">
        <f>IF($G25="SEM MOVIMENTO","",IF(AND($G25="AVALIADO",SUMIFS(Dados!$A:$A,Dados!$C:$C,$D:$D,Dados!$B:$B,$N$2,Dados!$I:$I,$3:$3)&lt;&gt;0),SUMIFS(Dados!$F:$F,Dados!$C:$C,$D:$D,Dados!$B:$B,$N$2,Dados!$I:$I,$3:$3)%*$L$2,$L$2))</f>
        <v/>
      </c>
      <c r="M25" s="9" t="str">
        <f>IF($G25="SEM MOVIMENTO","",IF(AND($G25="AVALIADO",SUMIFS(Dados!$A:$A,Dados!$C:$C,$D:$D,Dados!$B:$B,$N$2,Dados!$I:$I,$3:$3)&lt;&gt;0),SUMIFS(Dados!$F:$F,Dados!$C:$C,$D:$D,Dados!$B:$B,$N$2,Dados!$I:$I,$3:$3)%*$M$2,$M$2))</f>
        <v/>
      </c>
      <c r="N25" s="7">
        <f t="shared" si="1"/>
        <v>0</v>
      </c>
    </row>
    <row r="26" spans="1:14" ht="15.75" x14ac:dyDescent="0.25">
      <c r="A26" s="1">
        <v>1296</v>
      </c>
      <c r="B26" s="2" t="s">
        <v>62</v>
      </c>
      <c r="C26" s="1" t="s">
        <v>63</v>
      </c>
      <c r="D26" s="43">
        <v>1296</v>
      </c>
      <c r="E26" s="1" t="s">
        <v>91</v>
      </c>
      <c r="F26" s="1" t="s">
        <v>64</v>
      </c>
      <c r="G26" s="1" t="str">
        <f>IF(SUMIFS(Dados!$A:$A,Dados!$C:$C,'IDGF-Ago'!$D:$D,Dados!$B:$B,'IDGF-Ago'!$N$2)=0,"SEM MOVIMENTO","AVALIADO")</f>
        <v>SEM MOVIMENTO</v>
      </c>
      <c r="H26" s="42" t="s">
        <v>348</v>
      </c>
      <c r="I26" s="9" t="str">
        <f>IF($G26="SEM MOVIMENTO","",IF(AND($G26="AVALIADO",SUMIFS(Dados!$A:$A,Dados!$C:$C,$D:$D,Dados!$B:$B,$N$2,Dados!$I:$I,$3:$3)&lt;&gt;0),SUMIFS(Dados!$F:$F,Dados!$C:$C,$D:$D,Dados!$B:$B,$N$2,Dados!$I:$I,$3:$3)%*$I$2,$I$2))</f>
        <v/>
      </c>
      <c r="J26" s="9" t="str">
        <f t="shared" si="0"/>
        <v/>
      </c>
      <c r="K26" s="9" t="str">
        <f>IF($G26="SEM MOVIMENTO","",IF(AND($G26="AVALIADO",SUMIFS(Dados!$A:$A,Dados!$C:$C,$D:$D,Dados!$B:$B,$N$2,Dados!$I:$I,$3:$3)&lt;&gt;0),SUMIFS(Dados!$F:$F,Dados!$C:$C,$D:$D,Dados!$B:$B,$N$2,Dados!$I:$I,$3:$3)%*$K$2,$K$2))</f>
        <v/>
      </c>
      <c r="L26" s="9" t="str">
        <f>IF($G26="SEM MOVIMENTO","",IF(AND($G26="AVALIADO",SUMIFS(Dados!$A:$A,Dados!$C:$C,$D:$D,Dados!$B:$B,$N$2,Dados!$I:$I,$3:$3)&lt;&gt;0),SUMIFS(Dados!$F:$F,Dados!$C:$C,$D:$D,Dados!$B:$B,$N$2,Dados!$I:$I,$3:$3)%*$L$2,$L$2))</f>
        <v/>
      </c>
      <c r="M26" s="9" t="str">
        <f>IF($G26="SEM MOVIMENTO","",IF(AND($G26="AVALIADO",SUMIFS(Dados!$A:$A,Dados!$C:$C,$D:$D,Dados!$B:$B,$N$2,Dados!$I:$I,$3:$3)&lt;&gt;0),SUMIFS(Dados!$F:$F,Dados!$C:$C,$D:$D,Dados!$B:$B,$N$2,Dados!$I:$I,$3:$3)%*$M$2,$M$2))</f>
        <v/>
      </c>
      <c r="N26" s="7">
        <f t="shared" si="1"/>
        <v>0</v>
      </c>
    </row>
    <row r="27" spans="1:14" ht="15.75" x14ac:dyDescent="0.25">
      <c r="A27" s="1">
        <v>1992</v>
      </c>
      <c r="B27" s="2" t="s">
        <v>24</v>
      </c>
      <c r="C27" s="1" t="s">
        <v>25</v>
      </c>
      <c r="D27" s="43">
        <v>1992</v>
      </c>
      <c r="E27" s="1" t="s">
        <v>90</v>
      </c>
      <c r="F27" s="1" t="s">
        <v>26</v>
      </c>
      <c r="G27" s="1" t="str">
        <f>IF(SUMIFS(Dados!$A:$A,Dados!$C:$C,'IDGF-Ago'!$D:$D,Dados!$B:$B,'IDGF-Ago'!$N$2)=0,"SEM MOVIMENTO","AVALIADO")</f>
        <v>SEM MOVIMENTO</v>
      </c>
      <c r="H27" s="42" t="s">
        <v>348</v>
      </c>
      <c r="I27" s="9" t="str">
        <f>IF($G27="SEM MOVIMENTO","",IF(AND($G27="AVALIADO",SUMIFS(Dados!$A:$A,Dados!$C:$C,$D:$D,Dados!$B:$B,$N$2,Dados!$I:$I,$3:$3)&lt;&gt;0),SUMIFS(Dados!$F:$F,Dados!$C:$C,$D:$D,Dados!$B:$B,$N$2,Dados!$I:$I,$3:$3)%*$I$2,$I$2))</f>
        <v/>
      </c>
      <c r="J27" s="9" t="str">
        <f t="shared" si="0"/>
        <v/>
      </c>
      <c r="K27" s="9" t="str">
        <f>IF($G27="SEM MOVIMENTO","",IF(AND($G27="AVALIADO",SUMIFS(Dados!$A:$A,Dados!$C:$C,$D:$D,Dados!$B:$B,$N$2,Dados!$I:$I,$3:$3)&lt;&gt;0),SUMIFS(Dados!$F:$F,Dados!$C:$C,$D:$D,Dados!$B:$B,$N$2,Dados!$I:$I,$3:$3)%*$K$2,$K$2))</f>
        <v/>
      </c>
      <c r="L27" s="9" t="str">
        <f>IF($G27="SEM MOVIMENTO","",IF(AND($G27="AVALIADO",SUMIFS(Dados!$A:$A,Dados!$C:$C,$D:$D,Dados!$B:$B,$N$2,Dados!$I:$I,$3:$3)&lt;&gt;0),SUMIFS(Dados!$F:$F,Dados!$C:$C,$D:$D,Dados!$B:$B,$N$2,Dados!$I:$I,$3:$3)%*$L$2,$L$2))</f>
        <v/>
      </c>
      <c r="M27" s="9" t="str">
        <f>IF($G27="SEM MOVIMENTO","",IF(AND($G27="AVALIADO",SUMIFS(Dados!$A:$A,Dados!$C:$C,$D:$D,Dados!$B:$B,$N$2,Dados!$I:$I,$3:$3)&lt;&gt;0),SUMIFS(Dados!$F:$F,Dados!$C:$C,$D:$D,Dados!$B:$B,$N$2,Dados!$I:$I,$3:$3)%*$M$2,$M$2))</f>
        <v/>
      </c>
      <c r="N27" s="7">
        <f t="shared" si="1"/>
        <v>0</v>
      </c>
    </row>
    <row r="28" spans="1:14" ht="15.75" x14ac:dyDescent="0.25">
      <c r="A28" s="1">
        <v>1832</v>
      </c>
      <c r="B28" s="2" t="s">
        <v>18</v>
      </c>
      <c r="C28" s="1" t="s">
        <v>19</v>
      </c>
      <c r="D28" s="43">
        <v>1832</v>
      </c>
      <c r="E28" s="1" t="s">
        <v>90</v>
      </c>
      <c r="F28" s="1" t="s">
        <v>20</v>
      </c>
      <c r="G28" s="1" t="str">
        <f>IF(SUMIFS(Dados!$A:$A,Dados!$C:$C,'IDGF-Ago'!$D:$D,Dados!$B:$B,'IDGF-Ago'!$N$2)=0,"SEM MOVIMENTO","AVALIADO")</f>
        <v>SEM MOVIMENTO</v>
      </c>
      <c r="H28" s="42" t="s">
        <v>348</v>
      </c>
      <c r="I28" s="9" t="str">
        <f>IF($G28="SEM MOVIMENTO","",IF(AND($G28="AVALIADO",SUMIFS(Dados!$A:$A,Dados!$C:$C,$D:$D,Dados!$B:$B,$N$2,Dados!$I:$I,$3:$3)&lt;&gt;0),SUMIFS(Dados!$F:$F,Dados!$C:$C,$D:$D,Dados!$B:$B,$N$2,Dados!$I:$I,$3:$3)%*$I$2,$I$2))</f>
        <v/>
      </c>
      <c r="J28" s="9" t="str">
        <f t="shared" si="0"/>
        <v/>
      </c>
      <c r="K28" s="9" t="str">
        <f>IF($G28="SEM MOVIMENTO","",IF(AND($G28="AVALIADO",SUMIFS(Dados!$A:$A,Dados!$C:$C,$D:$D,Dados!$B:$B,$N$2,Dados!$I:$I,$3:$3)&lt;&gt;0),SUMIFS(Dados!$F:$F,Dados!$C:$C,$D:$D,Dados!$B:$B,$N$2,Dados!$I:$I,$3:$3)%*$K$2,$K$2))</f>
        <v/>
      </c>
      <c r="L28" s="9" t="str">
        <f>IF($G28="SEM MOVIMENTO","",IF(AND($G28="AVALIADO",SUMIFS(Dados!$A:$A,Dados!$C:$C,$D:$D,Dados!$B:$B,$N$2,Dados!$I:$I,$3:$3)&lt;&gt;0),SUMIFS(Dados!$F:$F,Dados!$C:$C,$D:$D,Dados!$B:$B,$N$2,Dados!$I:$I,$3:$3)%*$L$2,$L$2))</f>
        <v/>
      </c>
      <c r="M28" s="9" t="str">
        <f>IF($G28="SEM MOVIMENTO","",IF(AND($G28="AVALIADO",SUMIFS(Dados!$A:$A,Dados!$C:$C,$D:$D,Dados!$B:$B,$N$2,Dados!$I:$I,$3:$3)&lt;&gt;0),SUMIFS(Dados!$F:$F,Dados!$C:$C,$D:$D,Dados!$B:$B,$N$2,Dados!$I:$I,$3:$3)%*$M$2,$M$2))</f>
        <v/>
      </c>
      <c r="N28" s="7">
        <f t="shared" si="1"/>
        <v>0</v>
      </c>
    </row>
    <row r="29" spans="1:14" ht="15.75" x14ac:dyDescent="0.25">
      <c r="A29" s="1">
        <v>1101</v>
      </c>
      <c r="B29" s="2" t="s">
        <v>21</v>
      </c>
      <c r="C29" s="1" t="s">
        <v>22</v>
      </c>
      <c r="D29" s="43">
        <v>1101</v>
      </c>
      <c r="E29" s="1" t="s">
        <v>90</v>
      </c>
      <c r="F29" s="1" t="s">
        <v>23</v>
      </c>
      <c r="G29" s="1" t="str">
        <f>IF(SUMIFS(Dados!$A:$A,Dados!$C:$C,'IDGF-Ago'!$D:$D,Dados!$B:$B,'IDGF-Ago'!$N$2)=0,"SEM MOVIMENTO","AVALIADO")</f>
        <v>SEM MOVIMENTO</v>
      </c>
      <c r="H29" s="42" t="s">
        <v>348</v>
      </c>
      <c r="I29" s="9" t="str">
        <f>IF($G29="SEM MOVIMENTO","",IF(AND($G29="AVALIADO",SUMIFS(Dados!$A:$A,Dados!$C:$C,$D:$D,Dados!$B:$B,$N$2,Dados!$I:$I,$3:$3)&lt;&gt;0),SUMIFS(Dados!$F:$F,Dados!$C:$C,$D:$D,Dados!$B:$B,$N$2,Dados!$I:$I,$3:$3)%*$I$2,$I$2))</f>
        <v/>
      </c>
      <c r="J29" s="9" t="str">
        <f t="shared" si="0"/>
        <v/>
      </c>
      <c r="K29" s="9" t="str">
        <f>IF($G29="SEM MOVIMENTO","",IF(AND($G29="AVALIADO",SUMIFS(Dados!$A:$A,Dados!$C:$C,$D:$D,Dados!$B:$B,$N$2,Dados!$I:$I,$3:$3)&lt;&gt;0),SUMIFS(Dados!$F:$F,Dados!$C:$C,$D:$D,Dados!$B:$B,$N$2,Dados!$I:$I,$3:$3)%*$K$2,$K$2))</f>
        <v/>
      </c>
      <c r="L29" s="9" t="str">
        <f>IF($G29="SEM MOVIMENTO","",IF(AND($G29="AVALIADO",SUMIFS(Dados!$A:$A,Dados!$C:$C,$D:$D,Dados!$B:$B,$N$2,Dados!$I:$I,$3:$3)&lt;&gt;0),SUMIFS(Dados!$F:$F,Dados!$C:$C,$D:$D,Dados!$B:$B,$N$2,Dados!$I:$I,$3:$3)%*$L$2,$L$2))</f>
        <v/>
      </c>
      <c r="M29" s="9" t="str">
        <f>IF($G29="SEM MOVIMENTO","",IF(AND($G29="AVALIADO",SUMIFS(Dados!$A:$A,Dados!$C:$C,$D:$D,Dados!$B:$B,$N$2,Dados!$I:$I,$3:$3)&lt;&gt;0),SUMIFS(Dados!$F:$F,Dados!$C:$C,$D:$D,Dados!$B:$B,$N$2,Dados!$I:$I,$3:$3)%*$M$2,$M$2))</f>
        <v/>
      </c>
      <c r="N29" s="7">
        <f t="shared" si="1"/>
        <v>0</v>
      </c>
    </row>
    <row r="30" spans="1:14" ht="15.75" x14ac:dyDescent="0.25">
      <c r="A30" s="1">
        <v>2657</v>
      </c>
      <c r="B30" s="2" t="s">
        <v>83</v>
      </c>
      <c r="C30" s="1" t="s">
        <v>84</v>
      </c>
      <c r="D30" s="43">
        <v>2657</v>
      </c>
      <c r="E30" s="1" t="s">
        <v>90</v>
      </c>
      <c r="F30" s="1" t="s">
        <v>85</v>
      </c>
      <c r="G30" s="1" t="str">
        <f>IF(SUMIFS(Dados!$A:$A,Dados!$C:$C,'IDGF-Ago'!$D:$D,Dados!$B:$B,'IDGF-Ago'!$N$2)=0,"SEM MOVIMENTO","AVALIADO")</f>
        <v>SEM MOVIMENTO</v>
      </c>
      <c r="H30" s="42" t="s">
        <v>348</v>
      </c>
      <c r="I30" s="9" t="str">
        <f>IF($G30="SEM MOVIMENTO","",IF(AND($G30="AVALIADO",SUMIFS(Dados!$A:$A,Dados!$C:$C,$D:$D,Dados!$B:$B,$N$2,Dados!$I:$I,$3:$3)&lt;&gt;0),SUMIFS(Dados!$F:$F,Dados!$C:$C,$D:$D,Dados!$B:$B,$N$2,Dados!$I:$I,$3:$3)%*$I$2,$I$2))</f>
        <v/>
      </c>
      <c r="J30" s="9" t="str">
        <f t="shared" si="0"/>
        <v/>
      </c>
      <c r="K30" s="9" t="str">
        <f>IF($G30="SEM MOVIMENTO","",IF(AND($G30="AVALIADO",SUMIFS(Dados!$A:$A,Dados!$C:$C,$D:$D,Dados!$B:$B,$N$2,Dados!$I:$I,$3:$3)&lt;&gt;0),SUMIFS(Dados!$F:$F,Dados!$C:$C,$D:$D,Dados!$B:$B,$N$2,Dados!$I:$I,$3:$3)%*$K$2,$K$2))</f>
        <v/>
      </c>
      <c r="L30" s="9" t="str">
        <f>IF($G30="SEM MOVIMENTO","",IF(AND($G30="AVALIADO",SUMIFS(Dados!$A:$A,Dados!$C:$C,$D:$D,Dados!$B:$B,$N$2,Dados!$I:$I,$3:$3)&lt;&gt;0),SUMIFS(Dados!$F:$F,Dados!$C:$C,$D:$D,Dados!$B:$B,$N$2,Dados!$I:$I,$3:$3)%*$L$2,$L$2))</f>
        <v/>
      </c>
      <c r="M30" s="9" t="str">
        <f>IF($G30="SEM MOVIMENTO","",IF(AND($G30="AVALIADO",SUMIFS(Dados!$A:$A,Dados!$C:$C,$D:$D,Dados!$B:$B,$N$2,Dados!$I:$I,$3:$3)&lt;&gt;0),SUMIFS(Dados!$F:$F,Dados!$C:$C,$D:$D,Dados!$B:$B,$N$2,Dados!$I:$I,$3:$3)%*$M$2,$M$2))</f>
        <v/>
      </c>
      <c r="N30" s="7">
        <f t="shared" si="1"/>
        <v>0</v>
      </c>
    </row>
    <row r="31" spans="1:14" ht="15.75" x14ac:dyDescent="0.25">
      <c r="A31" s="1">
        <v>1025</v>
      </c>
      <c r="B31" s="2" t="s">
        <v>47</v>
      </c>
      <c r="C31" s="1" t="s">
        <v>48</v>
      </c>
      <c r="D31" s="43">
        <v>1025</v>
      </c>
      <c r="E31" s="1" t="s">
        <v>89</v>
      </c>
      <c r="F31" s="1" t="s">
        <v>46</v>
      </c>
      <c r="G31" s="1" t="str">
        <f>IF(SUMIFS(Dados!$A:$A,Dados!$C:$C,'IDGF-Ago'!$D:$D,Dados!$B:$B,'IDGF-Ago'!$N$2)=0,"SEM MOVIMENTO","AVALIADO")</f>
        <v>SEM MOVIMENTO</v>
      </c>
      <c r="H31" s="42" t="s">
        <v>348</v>
      </c>
      <c r="I31" s="9" t="str">
        <f>IF($G31="SEM MOVIMENTO","",IF(AND($G31="AVALIADO",SUMIFS(Dados!$A:$A,Dados!$C:$C,$D:$D,Dados!$B:$B,$N$2,Dados!$I:$I,$3:$3)&lt;&gt;0),SUMIFS(Dados!$F:$F,Dados!$C:$C,$D:$D,Dados!$B:$B,$N$2,Dados!$I:$I,$3:$3)%*$I$2,$I$2))</f>
        <v/>
      </c>
      <c r="J31" s="9" t="str">
        <f t="shared" si="0"/>
        <v/>
      </c>
      <c r="K31" s="9" t="str">
        <f>IF($G31="SEM MOVIMENTO","",IF(AND($G31="AVALIADO",SUMIFS(Dados!$A:$A,Dados!$C:$C,$D:$D,Dados!$B:$B,$N$2,Dados!$I:$I,$3:$3)&lt;&gt;0),SUMIFS(Dados!$F:$F,Dados!$C:$C,$D:$D,Dados!$B:$B,$N$2,Dados!$I:$I,$3:$3)%*$K$2,$K$2))</f>
        <v/>
      </c>
      <c r="L31" s="9" t="str">
        <f>IF($G31="SEM MOVIMENTO","",IF(AND($G31="AVALIADO",SUMIFS(Dados!$A:$A,Dados!$C:$C,$D:$D,Dados!$B:$B,$N$2,Dados!$I:$I,$3:$3)&lt;&gt;0),SUMIFS(Dados!$F:$F,Dados!$C:$C,$D:$D,Dados!$B:$B,$N$2,Dados!$I:$I,$3:$3)%*$L$2,$L$2))</f>
        <v/>
      </c>
      <c r="M31" s="9" t="str">
        <f>IF($G31="SEM MOVIMENTO","",IF(AND($G31="AVALIADO",SUMIFS(Dados!$A:$A,Dados!$C:$C,$D:$D,Dados!$B:$B,$N$2,Dados!$I:$I,$3:$3)&lt;&gt;0),SUMIFS(Dados!$F:$F,Dados!$C:$C,$D:$D,Dados!$B:$B,$N$2,Dados!$I:$I,$3:$3)%*$M$2,$M$2))</f>
        <v/>
      </c>
      <c r="N31" s="7">
        <f t="shared" si="1"/>
        <v>0</v>
      </c>
    </row>
    <row r="32" spans="1:14" ht="15.75" x14ac:dyDescent="0.25">
      <c r="A32" s="1">
        <v>1301</v>
      </c>
      <c r="B32" s="2" t="s">
        <v>49</v>
      </c>
      <c r="C32" s="1" t="s">
        <v>50</v>
      </c>
      <c r="D32" s="43">
        <v>1301</v>
      </c>
      <c r="E32" s="1" t="s">
        <v>89</v>
      </c>
      <c r="F32" s="1" t="s">
        <v>46</v>
      </c>
      <c r="G32" s="1" t="str">
        <f>IF(SUMIFS(Dados!$A:$A,Dados!$C:$C,'IDGF-Ago'!$D:$D,Dados!$B:$B,'IDGF-Ago'!$N$2)=0,"SEM MOVIMENTO","AVALIADO")</f>
        <v>SEM MOVIMENTO</v>
      </c>
      <c r="H32" s="42" t="s">
        <v>348</v>
      </c>
      <c r="I32" s="9" t="str">
        <f>IF($G32="SEM MOVIMENTO","",IF(AND($G32="AVALIADO",SUMIFS(Dados!$A:$A,Dados!$C:$C,$D:$D,Dados!$B:$B,$N$2,Dados!$I:$I,$3:$3)&lt;&gt;0),SUMIFS(Dados!$F:$F,Dados!$C:$C,$D:$D,Dados!$B:$B,$N$2,Dados!$I:$I,$3:$3)%*$I$2,$I$2))</f>
        <v/>
      </c>
      <c r="J32" s="9" t="str">
        <f t="shared" si="0"/>
        <v/>
      </c>
      <c r="K32" s="9" t="str">
        <f>IF($G32="SEM MOVIMENTO","",IF(AND($G32="AVALIADO",SUMIFS(Dados!$A:$A,Dados!$C:$C,$D:$D,Dados!$B:$B,$N$2,Dados!$I:$I,$3:$3)&lt;&gt;0),SUMIFS(Dados!$F:$F,Dados!$C:$C,$D:$D,Dados!$B:$B,$N$2,Dados!$I:$I,$3:$3)%*$K$2,$K$2))</f>
        <v/>
      </c>
      <c r="L32" s="9" t="str">
        <f>IF($G32="SEM MOVIMENTO","",IF(AND($G32="AVALIADO",SUMIFS(Dados!$A:$A,Dados!$C:$C,$D:$D,Dados!$B:$B,$N$2,Dados!$I:$I,$3:$3)&lt;&gt;0),SUMIFS(Dados!$F:$F,Dados!$C:$C,$D:$D,Dados!$B:$B,$N$2,Dados!$I:$I,$3:$3)%*$L$2,$L$2))</f>
        <v/>
      </c>
      <c r="M32" s="9" t="str">
        <f>IF($G32="SEM MOVIMENTO","",IF(AND($G32="AVALIADO",SUMIFS(Dados!$A:$A,Dados!$C:$C,$D:$D,Dados!$B:$B,$N$2,Dados!$I:$I,$3:$3)&lt;&gt;0),SUMIFS(Dados!$F:$F,Dados!$C:$C,$D:$D,Dados!$B:$B,$N$2,Dados!$I:$I,$3:$3)%*$M$2,$M$2))</f>
        <v/>
      </c>
      <c r="N32" s="7">
        <f t="shared" si="1"/>
        <v>0</v>
      </c>
    </row>
    <row r="33" spans="1:14" ht="15.75" x14ac:dyDescent="0.25">
      <c r="A33" s="1">
        <v>1811</v>
      </c>
      <c r="B33" s="2" t="s">
        <v>44</v>
      </c>
      <c r="C33" s="1" t="s">
        <v>45</v>
      </c>
      <c r="D33" s="43">
        <v>1811</v>
      </c>
      <c r="E33" s="1" t="s">
        <v>89</v>
      </c>
      <c r="F33" s="1" t="s">
        <v>46</v>
      </c>
      <c r="G33" s="1" t="str">
        <f>IF(SUMIFS(Dados!$A:$A,Dados!$C:$C,'IDGF-Ago'!$D:$D,Dados!$B:$B,'IDGF-Ago'!$N$2)=0,"SEM MOVIMENTO","AVALIADO")</f>
        <v>SEM MOVIMENTO</v>
      </c>
      <c r="H33" s="42" t="s">
        <v>348</v>
      </c>
      <c r="I33" s="9" t="str">
        <f>IF($G33="SEM MOVIMENTO","",IF(AND($G33="AVALIADO",SUMIFS(Dados!$A:$A,Dados!$C:$C,$D:$D,Dados!$B:$B,$N$2,Dados!$I:$I,$3:$3)&lt;&gt;0),SUMIFS(Dados!$F:$F,Dados!$C:$C,$D:$D,Dados!$B:$B,$N$2,Dados!$I:$I,$3:$3)%*$I$2,$I$2))</f>
        <v/>
      </c>
      <c r="J33" s="9" t="str">
        <f t="shared" si="0"/>
        <v/>
      </c>
      <c r="K33" s="9" t="str">
        <f>IF($G33="SEM MOVIMENTO","",IF(AND($G33="AVALIADO",SUMIFS(Dados!$A:$A,Dados!$C:$C,$D:$D,Dados!$B:$B,$N$2,Dados!$I:$I,$3:$3)&lt;&gt;0),SUMIFS(Dados!$F:$F,Dados!$C:$C,$D:$D,Dados!$B:$B,$N$2,Dados!$I:$I,$3:$3)%*$K$2,$K$2))</f>
        <v/>
      </c>
      <c r="L33" s="9" t="str">
        <f>IF($G33="SEM MOVIMENTO","",IF(AND($G33="AVALIADO",SUMIFS(Dados!$A:$A,Dados!$C:$C,$D:$D,Dados!$B:$B,$N$2,Dados!$I:$I,$3:$3)&lt;&gt;0),SUMIFS(Dados!$F:$F,Dados!$C:$C,$D:$D,Dados!$B:$B,$N$2,Dados!$I:$I,$3:$3)%*$L$2,$L$2))</f>
        <v/>
      </c>
      <c r="M33" s="9" t="str">
        <f>IF($G33="SEM MOVIMENTO","",IF(AND($G33="AVALIADO",SUMIFS(Dados!$A:$A,Dados!$C:$C,$D:$D,Dados!$B:$B,$N$2,Dados!$I:$I,$3:$3)&lt;&gt;0),SUMIFS(Dados!$F:$F,Dados!$C:$C,$D:$D,Dados!$B:$B,$N$2,Dados!$I:$I,$3:$3)%*$M$2,$M$2))</f>
        <v/>
      </c>
      <c r="N33" s="7">
        <f t="shared" si="1"/>
        <v>0</v>
      </c>
    </row>
    <row r="34" spans="1:14" ht="15.75" x14ac:dyDescent="0.25">
      <c r="A34" s="1">
        <v>2549</v>
      </c>
      <c r="B34" s="2" t="s">
        <v>51</v>
      </c>
      <c r="C34" s="1" t="s">
        <v>52</v>
      </c>
      <c r="D34" s="43">
        <v>2549</v>
      </c>
      <c r="E34" s="1" t="s">
        <v>89</v>
      </c>
      <c r="F34" s="1" t="s">
        <v>46</v>
      </c>
      <c r="G34" s="1" t="str">
        <f>IF(SUMIFS(Dados!$A:$A,Dados!$C:$C,'IDGF-Ago'!$D:$D,Dados!$B:$B,'IDGF-Ago'!$N$2)=0,"SEM MOVIMENTO","AVALIADO")</f>
        <v>SEM MOVIMENTO</v>
      </c>
      <c r="H34" s="42" t="s">
        <v>348</v>
      </c>
      <c r="I34" s="9" t="str">
        <f>IF($G34="SEM MOVIMENTO","",IF(AND($G34="AVALIADO",SUMIFS(Dados!$A:$A,Dados!$C:$C,$D:$D,Dados!$B:$B,$N$2,Dados!$I:$I,$3:$3)&lt;&gt;0),SUMIFS(Dados!$F:$F,Dados!$C:$C,$D:$D,Dados!$B:$B,$N$2,Dados!$I:$I,$3:$3)%*$I$2,$I$2))</f>
        <v/>
      </c>
      <c r="J34" s="9" t="str">
        <f t="shared" si="0"/>
        <v/>
      </c>
      <c r="K34" s="9" t="str">
        <f>IF($G34="SEM MOVIMENTO","",IF(AND($G34="AVALIADO",SUMIFS(Dados!$A:$A,Dados!$C:$C,$D:$D,Dados!$B:$B,$N$2,Dados!$I:$I,$3:$3)&lt;&gt;0),SUMIFS(Dados!$F:$F,Dados!$C:$C,$D:$D,Dados!$B:$B,$N$2,Dados!$I:$I,$3:$3)%*$K$2,$K$2))</f>
        <v/>
      </c>
      <c r="L34" s="9" t="str">
        <f>IF($G34="SEM MOVIMENTO","",IF(AND($G34="AVALIADO",SUMIFS(Dados!$A:$A,Dados!$C:$C,$D:$D,Dados!$B:$B,$N$2,Dados!$I:$I,$3:$3)&lt;&gt;0),SUMIFS(Dados!$F:$F,Dados!$C:$C,$D:$D,Dados!$B:$B,$N$2,Dados!$I:$I,$3:$3)%*$L$2,$L$2))</f>
        <v/>
      </c>
      <c r="M34" s="9" t="str">
        <f>IF($G34="SEM MOVIMENTO","",IF(AND($G34="AVALIADO",SUMIFS(Dados!$A:$A,Dados!$C:$C,$D:$D,Dados!$B:$B,$N$2,Dados!$I:$I,$3:$3)&lt;&gt;0),SUMIFS(Dados!$F:$F,Dados!$C:$C,$D:$D,Dados!$B:$B,$N$2,Dados!$I:$I,$3:$3)%*$M$2,$M$2))</f>
        <v/>
      </c>
      <c r="N34" s="7">
        <f t="shared" si="1"/>
        <v>0</v>
      </c>
    </row>
    <row r="35" spans="1:14" ht="15.75" x14ac:dyDescent="0.25">
      <c r="A35" s="1">
        <v>1459</v>
      </c>
      <c r="B35" s="2" t="s">
        <v>107</v>
      </c>
      <c r="C35" s="1" t="s">
        <v>108</v>
      </c>
      <c r="D35" s="43">
        <v>1459</v>
      </c>
      <c r="E35" s="1" t="s">
        <v>89</v>
      </c>
      <c r="F35" s="1" t="s">
        <v>94</v>
      </c>
      <c r="G35" s="1" t="str">
        <f>IF(SUMIFS(Dados!$A:$A,Dados!$C:$C,'IDGF-Ago'!$D:$D,Dados!$B:$B,'IDGF-Ago'!$N$2)=0,"SEM MOVIMENTO","AVALIADO")</f>
        <v>SEM MOVIMENTO</v>
      </c>
      <c r="H35" s="42" t="s">
        <v>348</v>
      </c>
      <c r="I35" s="9" t="str">
        <f>IF($G35="SEM MOVIMENTO","",IF(AND($G35="AVALIADO",SUMIFS(Dados!$A:$A,Dados!$C:$C,$D:$D,Dados!$B:$B,$N$2,Dados!$I:$I,$3:$3)&lt;&gt;0),SUMIFS(Dados!$F:$F,Dados!$C:$C,$D:$D,Dados!$B:$B,$N$2,Dados!$I:$I,$3:$3)%*$I$2,$I$2))</f>
        <v/>
      </c>
      <c r="J35" s="9" t="str">
        <f t="shared" si="0"/>
        <v/>
      </c>
      <c r="K35" s="9" t="str">
        <f>IF($G35="SEM MOVIMENTO","",IF(AND($G35="AVALIADO",SUMIFS(Dados!$A:$A,Dados!$C:$C,$D:$D,Dados!$B:$B,$N$2,Dados!$I:$I,$3:$3)&lt;&gt;0),SUMIFS(Dados!$F:$F,Dados!$C:$C,$D:$D,Dados!$B:$B,$N$2,Dados!$I:$I,$3:$3)%*$K$2,$K$2))</f>
        <v/>
      </c>
      <c r="L35" s="9" t="str">
        <f>IF($G35="SEM MOVIMENTO","",IF(AND($G35="AVALIADO",SUMIFS(Dados!$A:$A,Dados!$C:$C,$D:$D,Dados!$B:$B,$N$2,Dados!$I:$I,$3:$3)&lt;&gt;0),SUMIFS(Dados!$F:$F,Dados!$C:$C,$D:$D,Dados!$B:$B,$N$2,Dados!$I:$I,$3:$3)%*$L$2,$L$2))</f>
        <v/>
      </c>
      <c r="M35" s="9" t="str">
        <f>IF($G35="SEM MOVIMENTO","",IF(AND($G35="AVALIADO",SUMIFS(Dados!$A:$A,Dados!$C:$C,$D:$D,Dados!$B:$B,$N$2,Dados!$I:$I,$3:$3)&lt;&gt;0),SUMIFS(Dados!$F:$F,Dados!$C:$C,$D:$D,Dados!$B:$B,$N$2,Dados!$I:$I,$3:$3)%*$M$2,$M$2))</f>
        <v/>
      </c>
      <c r="N35" s="7">
        <f t="shared" si="1"/>
        <v>0</v>
      </c>
    </row>
    <row r="36" spans="1:14" ht="15.75" x14ac:dyDescent="0.25">
      <c r="A36" s="1">
        <v>1481</v>
      </c>
      <c r="B36" s="2" t="s">
        <v>38</v>
      </c>
      <c r="C36" s="1" t="s">
        <v>39</v>
      </c>
      <c r="D36" s="43">
        <v>1481</v>
      </c>
      <c r="E36" s="1" t="s">
        <v>89</v>
      </c>
      <c r="F36" s="1" t="s">
        <v>40</v>
      </c>
      <c r="G36" s="1" t="str">
        <f>IF(SUMIFS(Dados!$A:$A,Dados!$C:$C,'IDGF-Ago'!$D:$D,Dados!$B:$B,'IDGF-Ago'!$N$2)=0,"SEM MOVIMENTO","AVALIADO")</f>
        <v>SEM MOVIMENTO</v>
      </c>
      <c r="H36" s="42" t="s">
        <v>348</v>
      </c>
      <c r="I36" s="9" t="str">
        <f>IF($G36="SEM MOVIMENTO","",IF(AND($G36="AVALIADO",SUMIFS(Dados!$A:$A,Dados!$C:$C,$D:$D,Dados!$B:$B,$N$2,Dados!$I:$I,$3:$3)&lt;&gt;0),SUMIFS(Dados!$F:$F,Dados!$C:$C,$D:$D,Dados!$B:$B,$N$2,Dados!$I:$I,$3:$3)%*$I$2,$I$2))</f>
        <v/>
      </c>
      <c r="J36" s="9" t="str">
        <f t="shared" si="0"/>
        <v/>
      </c>
      <c r="K36" s="9" t="str">
        <f>IF($G36="SEM MOVIMENTO","",IF(AND($G36="AVALIADO",SUMIFS(Dados!$A:$A,Dados!$C:$C,$D:$D,Dados!$B:$B,$N$2,Dados!$I:$I,$3:$3)&lt;&gt;0),SUMIFS(Dados!$F:$F,Dados!$C:$C,$D:$D,Dados!$B:$B,$N$2,Dados!$I:$I,$3:$3)%*$K$2,$K$2))</f>
        <v/>
      </c>
      <c r="L36" s="9" t="str">
        <f>IF($G36="SEM MOVIMENTO","",IF(AND($G36="AVALIADO",SUMIFS(Dados!$A:$A,Dados!$C:$C,$D:$D,Dados!$B:$B,$N$2,Dados!$I:$I,$3:$3)&lt;&gt;0),SUMIFS(Dados!$F:$F,Dados!$C:$C,$D:$D,Dados!$B:$B,$N$2,Dados!$I:$I,$3:$3)%*$L$2,$L$2))</f>
        <v/>
      </c>
      <c r="M36" s="9" t="str">
        <f>IF($G36="SEM MOVIMENTO","",IF(AND($G36="AVALIADO",SUMIFS(Dados!$A:$A,Dados!$C:$C,$D:$D,Dados!$B:$B,$N$2,Dados!$I:$I,$3:$3)&lt;&gt;0),SUMIFS(Dados!$F:$F,Dados!$C:$C,$D:$D,Dados!$B:$B,$N$2,Dados!$I:$I,$3:$3)%*$M$2,$M$2))</f>
        <v/>
      </c>
      <c r="N36" s="7">
        <f t="shared" si="1"/>
        <v>0</v>
      </c>
    </row>
    <row r="37" spans="1:14" ht="15.75" x14ac:dyDescent="0.25">
      <c r="A37" s="1">
        <v>2035</v>
      </c>
      <c r="B37" s="2" t="s">
        <v>130</v>
      </c>
      <c r="C37" s="1" t="s">
        <v>131</v>
      </c>
      <c r="D37" s="43">
        <v>2035</v>
      </c>
      <c r="E37" s="1" t="s">
        <v>138</v>
      </c>
      <c r="F37" s="1" t="s">
        <v>137</v>
      </c>
      <c r="G37" s="1" t="str">
        <f>IF(SUMIFS(Dados!$A:$A,Dados!$C:$C,'IDGF-Ago'!$D:$D,Dados!$B:$B,'IDGF-Ago'!$N$2)=0,"SEM MOVIMENTO","AVALIADO")</f>
        <v>SEM MOVIMENTO</v>
      </c>
      <c r="H37" s="42" t="s">
        <v>348</v>
      </c>
      <c r="I37" s="9" t="str">
        <f>IF($G37="SEM MOVIMENTO","",IF(AND($G37="AVALIADO",SUMIFS(Dados!$A:$A,Dados!$C:$C,$D:$D,Dados!$B:$B,$N$2,Dados!$I:$I,$3:$3)&lt;&gt;0),SUMIFS(Dados!$F:$F,Dados!$C:$C,$D:$D,Dados!$B:$B,$N$2,Dados!$I:$I,$3:$3)%*$I$2,$I$2))</f>
        <v/>
      </c>
      <c r="J37" s="9" t="str">
        <f t="shared" si="0"/>
        <v/>
      </c>
      <c r="K37" s="9" t="str">
        <f>IF($G37="SEM MOVIMENTO","",IF(AND($G37="AVALIADO",SUMIFS(Dados!$A:$A,Dados!$C:$C,$D:$D,Dados!$B:$B,$N$2,Dados!$I:$I,$3:$3)&lt;&gt;0),SUMIFS(Dados!$F:$F,Dados!$C:$C,$D:$D,Dados!$B:$B,$N$2,Dados!$I:$I,$3:$3)%*$K$2,$K$2))</f>
        <v/>
      </c>
      <c r="L37" s="9" t="str">
        <f>IF($G37="SEM MOVIMENTO","",IF(AND($G37="AVALIADO",SUMIFS(Dados!$A:$A,Dados!$C:$C,$D:$D,Dados!$B:$B,$N$2,Dados!$I:$I,$3:$3)&lt;&gt;0),SUMIFS(Dados!$F:$F,Dados!$C:$C,$D:$D,Dados!$B:$B,$N$2,Dados!$I:$I,$3:$3)%*$L$2,$L$2))</f>
        <v/>
      </c>
      <c r="M37" s="9" t="str">
        <f>IF($G37="SEM MOVIMENTO","",IF(AND($G37="AVALIADO",SUMIFS(Dados!$A:$A,Dados!$C:$C,$D:$D,Dados!$B:$B,$N$2,Dados!$I:$I,$3:$3)&lt;&gt;0),SUMIFS(Dados!$F:$F,Dados!$C:$C,$D:$D,Dados!$B:$B,$N$2,Dados!$I:$I,$3:$3)%*$M$2,$M$2))</f>
        <v/>
      </c>
      <c r="N37" s="7">
        <f t="shared" si="1"/>
        <v>0</v>
      </c>
    </row>
    <row r="38" spans="1:14" ht="15.75" x14ac:dyDescent="0.25">
      <c r="A38" s="1">
        <v>1193</v>
      </c>
      <c r="B38" s="2" t="s">
        <v>117</v>
      </c>
      <c r="C38" s="1" t="s">
        <v>118</v>
      </c>
      <c r="D38" s="43">
        <v>1193</v>
      </c>
      <c r="E38" s="1" t="s">
        <v>138</v>
      </c>
      <c r="F38" s="1" t="s">
        <v>135</v>
      </c>
      <c r="G38" s="1" t="str">
        <f>IF(SUMIFS(Dados!$A:$A,Dados!$C:$C,'IDGF-Ago'!$D:$D,Dados!$B:$B,'IDGF-Ago'!$N$2)=0,"SEM MOVIMENTO","AVALIADO")</f>
        <v>SEM MOVIMENTO</v>
      </c>
      <c r="H38" s="42" t="s">
        <v>348</v>
      </c>
      <c r="I38" s="9" t="str">
        <f>IF($G38="SEM MOVIMENTO","",IF(AND($G38="AVALIADO",SUMIFS(Dados!$A:$A,Dados!$C:$C,$D:$D,Dados!$B:$B,$N$2,Dados!$I:$I,$3:$3)&lt;&gt;0),SUMIFS(Dados!$F:$F,Dados!$C:$C,$D:$D,Dados!$B:$B,$N$2,Dados!$I:$I,$3:$3)%*$I$2,$I$2))</f>
        <v/>
      </c>
      <c r="J38" s="9" t="str">
        <f t="shared" si="0"/>
        <v/>
      </c>
      <c r="K38" s="9" t="str">
        <f>IF($G38="SEM MOVIMENTO","",IF(AND($G38="AVALIADO",SUMIFS(Dados!$A:$A,Dados!$C:$C,$D:$D,Dados!$B:$B,$N$2,Dados!$I:$I,$3:$3)&lt;&gt;0),SUMIFS(Dados!$F:$F,Dados!$C:$C,$D:$D,Dados!$B:$B,$N$2,Dados!$I:$I,$3:$3)%*$K$2,$K$2))</f>
        <v/>
      </c>
      <c r="L38" s="9" t="str">
        <f>IF($G38="SEM MOVIMENTO","",IF(AND($G38="AVALIADO",SUMIFS(Dados!$A:$A,Dados!$C:$C,$D:$D,Dados!$B:$B,$N$2,Dados!$I:$I,$3:$3)&lt;&gt;0),SUMIFS(Dados!$F:$F,Dados!$C:$C,$D:$D,Dados!$B:$B,$N$2,Dados!$I:$I,$3:$3)%*$L$2,$L$2))</f>
        <v/>
      </c>
      <c r="M38" s="9" t="str">
        <f>IF($G38="SEM MOVIMENTO","",IF(AND($G38="AVALIADO",SUMIFS(Dados!$A:$A,Dados!$C:$C,$D:$D,Dados!$B:$B,$N$2,Dados!$I:$I,$3:$3)&lt;&gt;0),SUMIFS(Dados!$F:$F,Dados!$C:$C,$D:$D,Dados!$B:$B,$N$2,Dados!$I:$I,$3:$3)%*$M$2,$M$2))</f>
        <v/>
      </c>
      <c r="N38" s="7">
        <f t="shared" si="1"/>
        <v>0</v>
      </c>
    </row>
    <row r="39" spans="1:14" ht="15.75" x14ac:dyDescent="0.25">
      <c r="A39" s="1">
        <v>1292</v>
      </c>
      <c r="B39" s="2" t="s">
        <v>113</v>
      </c>
      <c r="C39" s="1" t="s">
        <v>114</v>
      </c>
      <c r="D39" s="43">
        <v>1292</v>
      </c>
      <c r="E39" s="1" t="s">
        <v>138</v>
      </c>
      <c r="F39" s="1" t="s">
        <v>134</v>
      </c>
      <c r="G39" s="1" t="str">
        <f>IF(SUMIFS(Dados!$A:$A,Dados!$C:$C,'IDGF-Ago'!$D:$D,Dados!$B:$B,'IDGF-Ago'!$N$2)=0,"SEM MOVIMENTO","AVALIADO")</f>
        <v>SEM MOVIMENTO</v>
      </c>
      <c r="H39" s="42" t="s">
        <v>348</v>
      </c>
      <c r="I39" s="9" t="str">
        <f>IF($G39="SEM MOVIMENTO","",IF(AND($G39="AVALIADO",SUMIFS(Dados!$A:$A,Dados!$C:$C,$D:$D,Dados!$B:$B,$N$2,Dados!$I:$I,$3:$3)&lt;&gt;0),SUMIFS(Dados!$F:$F,Dados!$C:$C,$D:$D,Dados!$B:$B,$N$2,Dados!$I:$I,$3:$3)%*$I$2,$I$2))</f>
        <v/>
      </c>
      <c r="J39" s="9" t="str">
        <f t="shared" si="0"/>
        <v/>
      </c>
      <c r="K39" s="9" t="str">
        <f>IF($G39="SEM MOVIMENTO","",IF(AND($G39="AVALIADO",SUMIFS(Dados!$A:$A,Dados!$C:$C,$D:$D,Dados!$B:$B,$N$2,Dados!$I:$I,$3:$3)&lt;&gt;0),SUMIFS(Dados!$F:$F,Dados!$C:$C,$D:$D,Dados!$B:$B,$N$2,Dados!$I:$I,$3:$3)%*$K$2,$K$2))</f>
        <v/>
      </c>
      <c r="L39" s="9" t="str">
        <f>IF($G39="SEM MOVIMENTO","",IF(AND($G39="AVALIADO",SUMIFS(Dados!$A:$A,Dados!$C:$C,$D:$D,Dados!$B:$B,$N$2,Dados!$I:$I,$3:$3)&lt;&gt;0),SUMIFS(Dados!$F:$F,Dados!$C:$C,$D:$D,Dados!$B:$B,$N$2,Dados!$I:$I,$3:$3)%*$L$2,$L$2))</f>
        <v/>
      </c>
      <c r="M39" s="9" t="str">
        <f>IF($G39="SEM MOVIMENTO","",IF(AND($G39="AVALIADO",SUMIFS(Dados!$A:$A,Dados!$C:$C,$D:$D,Dados!$B:$B,$N$2,Dados!$I:$I,$3:$3)&lt;&gt;0),SUMIFS(Dados!$F:$F,Dados!$C:$C,$D:$D,Dados!$B:$B,$N$2,Dados!$I:$I,$3:$3)%*$M$2,$M$2))</f>
        <v/>
      </c>
      <c r="N39" s="7">
        <f t="shared" si="1"/>
        <v>0</v>
      </c>
    </row>
    <row r="40" spans="1:14" ht="15.75" x14ac:dyDescent="0.25">
      <c r="A40" s="1">
        <v>1484</v>
      </c>
      <c r="B40" s="2" t="s">
        <v>126</v>
      </c>
      <c r="C40" s="1" t="s">
        <v>127</v>
      </c>
      <c r="D40" s="43">
        <v>1484</v>
      </c>
      <c r="E40" s="1" t="s">
        <v>138</v>
      </c>
      <c r="F40" s="1" t="s">
        <v>136</v>
      </c>
      <c r="G40" s="1" t="str">
        <f>IF(SUMIFS(Dados!$A:$A,Dados!$C:$C,'IDGF-Ago'!$D:$D,Dados!$B:$B,'IDGF-Ago'!$N$2)=0,"SEM MOVIMENTO","AVALIADO")</f>
        <v>SEM MOVIMENTO</v>
      </c>
      <c r="H40" s="42" t="s">
        <v>348</v>
      </c>
      <c r="I40" s="9" t="str">
        <f>IF($G40="SEM MOVIMENTO","",IF(AND($G40="AVALIADO",SUMIFS(Dados!$A:$A,Dados!$C:$C,$D:$D,Dados!$B:$B,$N$2,Dados!$I:$I,$3:$3)&lt;&gt;0),SUMIFS(Dados!$F:$F,Dados!$C:$C,$D:$D,Dados!$B:$B,$N$2,Dados!$I:$I,$3:$3)%*$I$2,$I$2))</f>
        <v/>
      </c>
      <c r="J40" s="9" t="str">
        <f t="shared" si="0"/>
        <v/>
      </c>
      <c r="K40" s="9" t="str">
        <f>IF($G40="SEM MOVIMENTO","",IF(AND($G40="AVALIADO",SUMIFS(Dados!$A:$A,Dados!$C:$C,$D:$D,Dados!$B:$B,$N$2,Dados!$I:$I,$3:$3)&lt;&gt;0),SUMIFS(Dados!$F:$F,Dados!$C:$C,$D:$D,Dados!$B:$B,$N$2,Dados!$I:$I,$3:$3)%*$K$2,$K$2))</f>
        <v/>
      </c>
      <c r="L40" s="9" t="str">
        <f>IF($G40="SEM MOVIMENTO","",IF(AND($G40="AVALIADO",SUMIFS(Dados!$A:$A,Dados!$C:$C,$D:$D,Dados!$B:$B,$N$2,Dados!$I:$I,$3:$3)&lt;&gt;0),SUMIFS(Dados!$F:$F,Dados!$C:$C,$D:$D,Dados!$B:$B,$N$2,Dados!$I:$I,$3:$3)%*$L$2,$L$2))</f>
        <v/>
      </c>
      <c r="M40" s="9" t="str">
        <f>IF($G40="SEM MOVIMENTO","",IF(AND($G40="AVALIADO",SUMIFS(Dados!$A:$A,Dados!$C:$C,$D:$D,Dados!$B:$B,$N$2,Dados!$I:$I,$3:$3)&lt;&gt;0),SUMIFS(Dados!$F:$F,Dados!$C:$C,$D:$D,Dados!$B:$B,$N$2,Dados!$I:$I,$3:$3)%*$M$2,$M$2))</f>
        <v/>
      </c>
      <c r="N40" s="7">
        <f t="shared" si="1"/>
        <v>0</v>
      </c>
    </row>
    <row r="41" spans="1:14" ht="15.75" x14ac:dyDescent="0.25">
      <c r="A41" s="1">
        <v>1829</v>
      </c>
      <c r="B41" s="2" t="s">
        <v>78</v>
      </c>
      <c r="C41" s="1" t="s">
        <v>79</v>
      </c>
      <c r="D41" s="43">
        <v>1829</v>
      </c>
      <c r="E41" s="1" t="s">
        <v>90</v>
      </c>
      <c r="F41" s="1" t="s">
        <v>80</v>
      </c>
      <c r="G41" s="1" t="str">
        <f>IF(SUMIFS(Dados!$A:$A,Dados!$C:$C,'IDGF-Ago'!$D:$D,Dados!$B:$B,'IDGF-Ago'!$N$2)=0,"SEM MOVIMENTO","AVALIADO")</f>
        <v>SEM MOVIMENTO</v>
      </c>
      <c r="H41" s="42" t="s">
        <v>348</v>
      </c>
      <c r="I41" s="9" t="str">
        <f>IF($G41="SEM MOVIMENTO","",IF(AND($G41="AVALIADO",SUMIFS(Dados!$A:$A,Dados!$C:$C,$D:$D,Dados!$B:$B,$N$2,Dados!$I:$I,$3:$3)&lt;&gt;0),SUMIFS(Dados!$F:$F,Dados!$C:$C,$D:$D,Dados!$B:$B,$N$2,Dados!$I:$I,$3:$3)%*$I$2,$I$2))</f>
        <v/>
      </c>
      <c r="J41" s="9" t="str">
        <f t="shared" si="0"/>
        <v/>
      </c>
      <c r="K41" s="9" t="str">
        <f>IF($G41="SEM MOVIMENTO","",IF(AND($G41="AVALIADO",SUMIFS(Dados!$A:$A,Dados!$C:$C,$D:$D,Dados!$B:$B,$N$2,Dados!$I:$I,$3:$3)&lt;&gt;0),SUMIFS(Dados!$F:$F,Dados!$C:$C,$D:$D,Dados!$B:$B,$N$2,Dados!$I:$I,$3:$3)%*$K$2,$K$2))</f>
        <v/>
      </c>
      <c r="L41" s="9" t="str">
        <f>IF($G41="SEM MOVIMENTO","",IF(AND($G41="AVALIADO",SUMIFS(Dados!$A:$A,Dados!$C:$C,$D:$D,Dados!$B:$B,$N$2,Dados!$I:$I,$3:$3)&lt;&gt;0),SUMIFS(Dados!$F:$F,Dados!$C:$C,$D:$D,Dados!$B:$B,$N$2,Dados!$I:$I,$3:$3)%*$L$2,$L$2))</f>
        <v/>
      </c>
      <c r="M41" s="9" t="str">
        <f>IF($G41="SEM MOVIMENTO","",IF(AND($G41="AVALIADO",SUMIFS(Dados!$A:$A,Dados!$C:$C,$D:$D,Dados!$B:$B,$N$2,Dados!$I:$I,$3:$3)&lt;&gt;0),SUMIFS(Dados!$F:$F,Dados!$C:$C,$D:$D,Dados!$B:$B,$N$2,Dados!$I:$I,$3:$3)%*$M$2,$M$2))</f>
        <v/>
      </c>
      <c r="N41" s="7">
        <f t="shared" si="1"/>
        <v>0</v>
      </c>
    </row>
    <row r="42" spans="1:14" ht="15.75" x14ac:dyDescent="0.25">
      <c r="A42" s="1">
        <v>1428</v>
      </c>
      <c r="B42" s="2" t="s">
        <v>81</v>
      </c>
      <c r="C42" s="1" t="s">
        <v>82</v>
      </c>
      <c r="D42" s="43">
        <v>1428</v>
      </c>
      <c r="E42" s="1" t="s">
        <v>90</v>
      </c>
      <c r="F42" s="1" t="s">
        <v>80</v>
      </c>
      <c r="G42" s="1" t="str">
        <f>IF(SUMIFS(Dados!$A:$A,Dados!$C:$C,'IDGF-Ago'!$D:$D,Dados!$B:$B,'IDGF-Ago'!$N$2)=0,"SEM MOVIMENTO","AVALIADO")</f>
        <v>SEM MOVIMENTO</v>
      </c>
      <c r="H42" s="42" t="s">
        <v>348</v>
      </c>
      <c r="I42" s="9" t="str">
        <f>IF($G42="SEM MOVIMENTO","",IF(AND($G42="AVALIADO",SUMIFS(Dados!$A:$A,Dados!$C:$C,$D:$D,Dados!$B:$B,$N$2,Dados!$I:$I,$3:$3)&lt;&gt;0),SUMIFS(Dados!$F:$F,Dados!$C:$C,$D:$D,Dados!$B:$B,$N$2,Dados!$I:$I,$3:$3)%*$I$2,$I$2))</f>
        <v/>
      </c>
      <c r="J42" s="9" t="str">
        <f t="shared" si="0"/>
        <v/>
      </c>
      <c r="K42" s="9" t="str">
        <f>IF($G42="SEM MOVIMENTO","",IF(AND($G42="AVALIADO",SUMIFS(Dados!$A:$A,Dados!$C:$C,$D:$D,Dados!$B:$B,$N$2,Dados!$I:$I,$3:$3)&lt;&gt;0),SUMIFS(Dados!$F:$F,Dados!$C:$C,$D:$D,Dados!$B:$B,$N$2,Dados!$I:$I,$3:$3)%*$K$2,$K$2))</f>
        <v/>
      </c>
      <c r="L42" s="9" t="str">
        <f>IF($G42="SEM MOVIMENTO","",IF(AND($G42="AVALIADO",SUMIFS(Dados!$A:$A,Dados!$C:$C,$D:$D,Dados!$B:$B,$N$2,Dados!$I:$I,$3:$3)&lt;&gt;0),SUMIFS(Dados!$F:$F,Dados!$C:$C,$D:$D,Dados!$B:$B,$N$2,Dados!$I:$I,$3:$3)%*$L$2,$L$2))</f>
        <v/>
      </c>
      <c r="M42" s="9" t="str">
        <f>IF($G42="SEM MOVIMENTO","",IF(AND($G42="AVALIADO",SUMIFS(Dados!$A:$A,Dados!$C:$C,$D:$D,Dados!$B:$B,$N$2,Dados!$I:$I,$3:$3)&lt;&gt;0),SUMIFS(Dados!$F:$F,Dados!$C:$C,$D:$D,Dados!$B:$B,$N$2,Dados!$I:$I,$3:$3)%*$M$2,$M$2))</f>
        <v/>
      </c>
      <c r="N42" s="7">
        <f t="shared" si="1"/>
        <v>0</v>
      </c>
    </row>
    <row r="43" spans="1:14" ht="15.75" x14ac:dyDescent="0.25">
      <c r="A43" s="1">
        <v>1495</v>
      </c>
      <c r="B43" s="2" t="s">
        <v>15</v>
      </c>
      <c r="C43" s="1" t="s">
        <v>16</v>
      </c>
      <c r="D43" s="43">
        <v>1495</v>
      </c>
      <c r="E43" s="1" t="s">
        <v>90</v>
      </c>
      <c r="F43" s="1" t="s">
        <v>17</v>
      </c>
      <c r="G43" s="1" t="str">
        <f>IF(SUMIFS(Dados!$A:$A,Dados!$C:$C,'IDGF-Ago'!$D:$D,Dados!$B:$B,'IDGF-Ago'!$N$2)=0,"SEM MOVIMENTO","AVALIADO")</f>
        <v>SEM MOVIMENTO</v>
      </c>
      <c r="H43" s="42" t="s">
        <v>348</v>
      </c>
      <c r="I43" s="9" t="str">
        <f>IF($G43="SEM MOVIMENTO","",IF(AND($G43="AVALIADO",SUMIFS(Dados!$A:$A,Dados!$C:$C,$D:$D,Dados!$B:$B,$N$2,Dados!$I:$I,$3:$3)&lt;&gt;0),SUMIFS(Dados!$F:$F,Dados!$C:$C,$D:$D,Dados!$B:$B,$N$2,Dados!$I:$I,$3:$3)%*$I$2,$I$2))</f>
        <v/>
      </c>
      <c r="J43" s="9" t="str">
        <f t="shared" si="0"/>
        <v/>
      </c>
      <c r="K43" s="9" t="str">
        <f>IF($G43="SEM MOVIMENTO","",IF(AND($G43="AVALIADO",SUMIFS(Dados!$A:$A,Dados!$C:$C,$D:$D,Dados!$B:$B,$N$2,Dados!$I:$I,$3:$3)&lt;&gt;0),SUMIFS(Dados!$F:$F,Dados!$C:$C,$D:$D,Dados!$B:$B,$N$2,Dados!$I:$I,$3:$3)%*$K$2,$K$2))</f>
        <v/>
      </c>
      <c r="L43" s="9" t="str">
        <f>IF($G43="SEM MOVIMENTO","",IF(AND($G43="AVALIADO",SUMIFS(Dados!$A:$A,Dados!$C:$C,$D:$D,Dados!$B:$B,$N$2,Dados!$I:$I,$3:$3)&lt;&gt;0),SUMIFS(Dados!$F:$F,Dados!$C:$C,$D:$D,Dados!$B:$B,$N$2,Dados!$I:$I,$3:$3)%*$L$2,$L$2))</f>
        <v/>
      </c>
      <c r="M43" s="9" t="str">
        <f>IF($G43="SEM MOVIMENTO","",IF(AND($G43="AVALIADO",SUMIFS(Dados!$A:$A,Dados!$C:$C,$D:$D,Dados!$B:$B,$N$2,Dados!$I:$I,$3:$3)&lt;&gt;0),SUMIFS(Dados!$F:$F,Dados!$C:$C,$D:$D,Dados!$B:$B,$N$2,Dados!$I:$I,$3:$3)%*$M$2,$M$2))</f>
        <v/>
      </c>
      <c r="N43" s="7">
        <f t="shared" si="1"/>
        <v>0</v>
      </c>
    </row>
    <row r="44" spans="1:14" ht="15.75" x14ac:dyDescent="0.25">
      <c r="A44" s="1">
        <v>1806</v>
      </c>
      <c r="B44" s="2" t="s">
        <v>4</v>
      </c>
      <c r="C44" s="1" t="s">
        <v>5</v>
      </c>
      <c r="D44" s="43">
        <v>1806</v>
      </c>
      <c r="E44" s="1" t="s">
        <v>89</v>
      </c>
      <c r="F44" s="1" t="s">
        <v>6</v>
      </c>
      <c r="G44" s="1" t="str">
        <f>IF(SUMIFS(Dados!$A:$A,Dados!$C:$C,'IDGF-Ago'!$D:$D,Dados!$B:$B,'IDGF-Ago'!$N$2)=0,"SEM MOVIMENTO","AVALIADO")</f>
        <v>SEM MOVIMENTO</v>
      </c>
      <c r="H44" s="42" t="s">
        <v>348</v>
      </c>
      <c r="I44" s="9" t="str">
        <f>IF($G44="SEM MOVIMENTO","",IF(AND($G44="AVALIADO",SUMIFS(Dados!$A:$A,Dados!$C:$C,$D:$D,Dados!$B:$B,$N$2,Dados!$I:$I,$3:$3)&lt;&gt;0),SUMIFS(Dados!$F:$F,Dados!$C:$C,$D:$D,Dados!$B:$B,$N$2,Dados!$I:$I,$3:$3)%*$I$2,$I$2))</f>
        <v/>
      </c>
      <c r="J44" s="9" t="str">
        <f t="shared" si="0"/>
        <v/>
      </c>
      <c r="K44" s="9" t="str">
        <f>IF($G44="SEM MOVIMENTO","",IF(AND($G44="AVALIADO",SUMIFS(Dados!$A:$A,Dados!$C:$C,$D:$D,Dados!$B:$B,$N$2,Dados!$I:$I,$3:$3)&lt;&gt;0),SUMIFS(Dados!$F:$F,Dados!$C:$C,$D:$D,Dados!$B:$B,$N$2,Dados!$I:$I,$3:$3)%*$K$2,$K$2))</f>
        <v/>
      </c>
      <c r="L44" s="9" t="str">
        <f>IF($G44="SEM MOVIMENTO","",IF(AND($G44="AVALIADO",SUMIFS(Dados!$A:$A,Dados!$C:$C,$D:$D,Dados!$B:$B,$N$2,Dados!$I:$I,$3:$3)&lt;&gt;0),SUMIFS(Dados!$F:$F,Dados!$C:$C,$D:$D,Dados!$B:$B,$N$2,Dados!$I:$I,$3:$3)%*$L$2,$L$2))</f>
        <v/>
      </c>
      <c r="M44" s="9" t="str">
        <f>IF($G44="SEM MOVIMENTO","",IF(AND($G44="AVALIADO",SUMIFS(Dados!$A:$A,Dados!$C:$C,$D:$D,Dados!$B:$B,$N$2,Dados!$I:$I,$3:$3)&lt;&gt;0),SUMIFS(Dados!$F:$F,Dados!$C:$C,$D:$D,Dados!$B:$B,$N$2,Dados!$I:$I,$3:$3)%*$M$2,$M$2))</f>
        <v/>
      </c>
      <c r="N44" s="7">
        <f t="shared" si="1"/>
        <v>0</v>
      </c>
    </row>
    <row r="45" spans="1:14" ht="15.75" x14ac:dyDescent="0.25">
      <c r="A45" s="1">
        <v>2040</v>
      </c>
      <c r="B45" s="2" t="s">
        <v>7</v>
      </c>
      <c r="C45" s="1" t="s">
        <v>8</v>
      </c>
      <c r="D45" s="43">
        <v>2040</v>
      </c>
      <c r="E45" s="1" t="s">
        <v>89</v>
      </c>
      <c r="F45" s="1" t="s">
        <v>6</v>
      </c>
      <c r="G45" s="1" t="str">
        <f>IF(SUMIFS(Dados!$A:$A,Dados!$C:$C,'IDGF-Ago'!$D:$D,Dados!$B:$B,'IDGF-Ago'!$N$2)=0,"SEM MOVIMENTO","AVALIADO")</f>
        <v>SEM MOVIMENTO</v>
      </c>
      <c r="H45" s="42" t="s">
        <v>348</v>
      </c>
      <c r="I45" s="9" t="str">
        <f>IF($G45="SEM MOVIMENTO","",IF(AND($G45="AVALIADO",SUMIFS(Dados!$A:$A,Dados!$C:$C,$D:$D,Dados!$B:$B,$N$2,Dados!$I:$I,$3:$3)&lt;&gt;0),SUMIFS(Dados!$F:$F,Dados!$C:$C,$D:$D,Dados!$B:$B,$N$2,Dados!$I:$I,$3:$3)%*$I$2,$I$2))</f>
        <v/>
      </c>
      <c r="J45" s="9" t="str">
        <f t="shared" si="0"/>
        <v/>
      </c>
      <c r="K45" s="9" t="str">
        <f>IF($G45="SEM MOVIMENTO","",IF(AND($G45="AVALIADO",SUMIFS(Dados!$A:$A,Dados!$C:$C,$D:$D,Dados!$B:$B,$N$2,Dados!$I:$I,$3:$3)&lt;&gt;0),SUMIFS(Dados!$F:$F,Dados!$C:$C,$D:$D,Dados!$B:$B,$N$2,Dados!$I:$I,$3:$3)%*$K$2,$K$2))</f>
        <v/>
      </c>
      <c r="L45" s="9" t="str">
        <f>IF($G45="SEM MOVIMENTO","",IF(AND($G45="AVALIADO",SUMIFS(Dados!$A:$A,Dados!$C:$C,$D:$D,Dados!$B:$B,$N$2,Dados!$I:$I,$3:$3)&lt;&gt;0),SUMIFS(Dados!$F:$F,Dados!$C:$C,$D:$D,Dados!$B:$B,$N$2,Dados!$I:$I,$3:$3)%*$L$2,$L$2))</f>
        <v/>
      </c>
      <c r="M45" s="9" t="str">
        <f>IF($G45="SEM MOVIMENTO","",IF(AND($G45="AVALIADO",SUMIFS(Dados!$A:$A,Dados!$C:$C,$D:$D,Dados!$B:$B,$N$2,Dados!$I:$I,$3:$3)&lt;&gt;0),SUMIFS(Dados!$F:$F,Dados!$C:$C,$D:$D,Dados!$B:$B,$N$2,Dados!$I:$I,$3:$3)%*$M$2,$M$2))</f>
        <v/>
      </c>
      <c r="N45" s="7">
        <f t="shared" si="1"/>
        <v>0</v>
      </c>
    </row>
    <row r="46" spans="1:14" ht="15.75" x14ac:dyDescent="0.25">
      <c r="A46" s="1">
        <v>1903</v>
      </c>
      <c r="B46" s="2" t="s">
        <v>99</v>
      </c>
      <c r="C46" s="1" t="s">
        <v>100</v>
      </c>
      <c r="D46" s="43">
        <v>1903</v>
      </c>
      <c r="E46" s="1" t="s">
        <v>89</v>
      </c>
      <c r="F46" s="1" t="s">
        <v>94</v>
      </c>
      <c r="G46" s="1" t="str">
        <f>IF(SUMIFS(Dados!$A:$A,Dados!$C:$C,'IDGF-Ago'!$D:$D,Dados!$B:$B,'IDGF-Ago'!$N$2)=0,"SEM MOVIMENTO","AVALIADO")</f>
        <v>SEM MOVIMENTO</v>
      </c>
      <c r="H46" s="42" t="s">
        <v>348</v>
      </c>
      <c r="I46" s="9" t="str">
        <f>IF($G46="SEM MOVIMENTO","",IF(AND($G46="AVALIADO",SUMIFS(Dados!$A:$A,Dados!$C:$C,$D:$D,Dados!$B:$B,$N$2,Dados!$I:$I,$3:$3)&lt;&gt;0),SUMIFS(Dados!$F:$F,Dados!$C:$C,$D:$D,Dados!$B:$B,$N$2,Dados!$I:$I,$3:$3)%*$I$2,$I$2))</f>
        <v/>
      </c>
      <c r="J46" s="9" t="str">
        <f t="shared" si="0"/>
        <v/>
      </c>
      <c r="K46" s="9" t="str">
        <f>IF($G46="SEM MOVIMENTO","",IF(AND($G46="AVALIADO",SUMIFS(Dados!$A:$A,Dados!$C:$C,$D:$D,Dados!$B:$B,$N$2,Dados!$I:$I,$3:$3)&lt;&gt;0),SUMIFS(Dados!$F:$F,Dados!$C:$C,$D:$D,Dados!$B:$B,$N$2,Dados!$I:$I,$3:$3)%*$K$2,$K$2))</f>
        <v/>
      </c>
      <c r="L46" s="9" t="str">
        <f>IF($G46="SEM MOVIMENTO","",IF(AND($G46="AVALIADO",SUMIFS(Dados!$A:$A,Dados!$C:$C,$D:$D,Dados!$B:$B,$N$2,Dados!$I:$I,$3:$3)&lt;&gt;0),SUMIFS(Dados!$F:$F,Dados!$C:$C,$D:$D,Dados!$B:$B,$N$2,Dados!$I:$I,$3:$3)%*$L$2,$L$2))</f>
        <v/>
      </c>
      <c r="M46" s="9" t="str">
        <f>IF($G46="SEM MOVIMENTO","",IF(AND($G46="AVALIADO",SUMIFS(Dados!$A:$A,Dados!$C:$C,$D:$D,Dados!$B:$B,$N$2,Dados!$I:$I,$3:$3)&lt;&gt;0),SUMIFS(Dados!$F:$F,Dados!$C:$C,$D:$D,Dados!$B:$B,$N$2,Dados!$I:$I,$3:$3)%*$M$2,$M$2))</f>
        <v/>
      </c>
      <c r="N46" s="7">
        <f t="shared" si="1"/>
        <v>0</v>
      </c>
    </row>
    <row r="47" spans="1:14" ht="15.75" x14ac:dyDescent="0.25">
      <c r="A47" s="1">
        <v>2541</v>
      </c>
      <c r="B47" s="2" t="s">
        <v>9</v>
      </c>
      <c r="C47" s="1" t="s">
        <v>10</v>
      </c>
      <c r="D47" s="43">
        <v>2541</v>
      </c>
      <c r="E47" s="1" t="s">
        <v>89</v>
      </c>
      <c r="F47" s="1" t="s">
        <v>6</v>
      </c>
      <c r="G47" s="1" t="str">
        <f>IF(SUMIFS(Dados!$A:$A,Dados!$C:$C,'IDGF-Ago'!$D:$D,Dados!$B:$B,'IDGF-Ago'!$N$2)=0,"SEM MOVIMENTO","AVALIADO")</f>
        <v>SEM MOVIMENTO</v>
      </c>
      <c r="H47" s="42" t="s">
        <v>348</v>
      </c>
      <c r="I47" s="9" t="str">
        <f>IF($G47="SEM MOVIMENTO","",IF(AND($G47="AVALIADO",SUMIFS(Dados!$A:$A,Dados!$C:$C,$D:$D,Dados!$B:$B,$N$2,Dados!$I:$I,$3:$3)&lt;&gt;0),SUMIFS(Dados!$F:$F,Dados!$C:$C,$D:$D,Dados!$B:$B,$N$2,Dados!$I:$I,$3:$3)%*$I$2,$I$2))</f>
        <v/>
      </c>
      <c r="J47" s="9" t="str">
        <f t="shared" si="0"/>
        <v/>
      </c>
      <c r="K47" s="9" t="str">
        <f>IF($G47="SEM MOVIMENTO","",IF(AND($G47="AVALIADO",SUMIFS(Dados!$A:$A,Dados!$C:$C,$D:$D,Dados!$B:$B,$N$2,Dados!$I:$I,$3:$3)&lt;&gt;0),SUMIFS(Dados!$F:$F,Dados!$C:$C,$D:$D,Dados!$B:$B,$N$2,Dados!$I:$I,$3:$3)%*$K$2,$K$2))</f>
        <v/>
      </c>
      <c r="L47" s="9" t="str">
        <f>IF($G47="SEM MOVIMENTO","",IF(AND($G47="AVALIADO",SUMIFS(Dados!$A:$A,Dados!$C:$C,$D:$D,Dados!$B:$B,$N$2,Dados!$I:$I,$3:$3)&lt;&gt;0),SUMIFS(Dados!$F:$F,Dados!$C:$C,$D:$D,Dados!$B:$B,$N$2,Dados!$I:$I,$3:$3)%*$L$2,$L$2))</f>
        <v/>
      </c>
      <c r="M47" s="9" t="str">
        <f>IF($G47="SEM MOVIMENTO","",IF(AND($G47="AVALIADO",SUMIFS(Dados!$A:$A,Dados!$C:$C,$D:$D,Dados!$B:$B,$N$2,Dados!$I:$I,$3:$3)&lt;&gt;0),SUMIFS(Dados!$F:$F,Dados!$C:$C,$D:$D,Dados!$B:$B,$N$2,Dados!$I:$I,$3:$3)%*$M$2,$M$2))</f>
        <v/>
      </c>
      <c r="N47" s="7">
        <f t="shared" si="1"/>
        <v>0</v>
      </c>
    </row>
    <row r="48" spans="1:14" ht="15.75" x14ac:dyDescent="0.25">
      <c r="A48" s="1">
        <v>1827</v>
      </c>
      <c r="B48" s="2" t="s">
        <v>13</v>
      </c>
      <c r="C48" s="1" t="s">
        <v>14</v>
      </c>
      <c r="D48" s="43">
        <v>1827</v>
      </c>
      <c r="E48" s="1" t="s">
        <v>89</v>
      </c>
      <c r="F48" s="1" t="s">
        <v>6</v>
      </c>
      <c r="G48" s="1" t="str">
        <f>IF(SUMIFS(Dados!$A:$A,Dados!$C:$C,'IDGF-Ago'!$D:$D,Dados!$B:$B,'IDGF-Ago'!$N$2)=0,"SEM MOVIMENTO","AVALIADO")</f>
        <v>SEM MOVIMENTO</v>
      </c>
      <c r="H48" s="42" t="s">
        <v>348</v>
      </c>
      <c r="I48" s="9" t="str">
        <f>IF($G48="SEM MOVIMENTO","",IF(AND($G48="AVALIADO",SUMIFS(Dados!$A:$A,Dados!$C:$C,$D:$D,Dados!$B:$B,$N$2,Dados!$I:$I,$3:$3)&lt;&gt;0),SUMIFS(Dados!$F:$F,Dados!$C:$C,$D:$D,Dados!$B:$B,$N$2,Dados!$I:$I,$3:$3)%*$I$2,$I$2))</f>
        <v/>
      </c>
      <c r="J48" s="9" t="str">
        <f t="shared" si="0"/>
        <v/>
      </c>
      <c r="K48" s="9" t="str">
        <f>IF($G48="SEM MOVIMENTO","",IF(AND($G48="AVALIADO",SUMIFS(Dados!$A:$A,Dados!$C:$C,$D:$D,Dados!$B:$B,$N$2,Dados!$I:$I,$3:$3)&lt;&gt;0),SUMIFS(Dados!$F:$F,Dados!$C:$C,$D:$D,Dados!$B:$B,$N$2,Dados!$I:$I,$3:$3)%*$K$2,$K$2))</f>
        <v/>
      </c>
      <c r="L48" s="9" t="str">
        <f>IF($G48="SEM MOVIMENTO","",IF(AND($G48="AVALIADO",SUMIFS(Dados!$A:$A,Dados!$C:$C,$D:$D,Dados!$B:$B,$N$2,Dados!$I:$I,$3:$3)&lt;&gt;0),SUMIFS(Dados!$F:$F,Dados!$C:$C,$D:$D,Dados!$B:$B,$N$2,Dados!$I:$I,$3:$3)%*$L$2,$L$2))</f>
        <v/>
      </c>
      <c r="M48" s="9" t="str">
        <f>IF($G48="SEM MOVIMENTO","",IF(AND($G48="AVALIADO",SUMIFS(Dados!$A:$A,Dados!$C:$C,$D:$D,Dados!$B:$B,$N$2,Dados!$I:$I,$3:$3)&lt;&gt;0),SUMIFS(Dados!$F:$F,Dados!$C:$C,$D:$D,Dados!$B:$B,$N$2,Dados!$I:$I,$3:$3)%*$M$2,$M$2))</f>
        <v/>
      </c>
      <c r="N48" s="7">
        <f t="shared" si="1"/>
        <v>0</v>
      </c>
    </row>
    <row r="49" spans="1:14" ht="15.75" x14ac:dyDescent="0.25">
      <c r="A49" s="1">
        <v>1280</v>
      </c>
      <c r="B49" s="2" t="s">
        <v>53</v>
      </c>
      <c r="C49" s="1" t="s">
        <v>54</v>
      </c>
      <c r="D49" s="43">
        <v>1280</v>
      </c>
      <c r="E49" s="1" t="s">
        <v>89</v>
      </c>
      <c r="F49" s="1" t="s">
        <v>55</v>
      </c>
      <c r="G49" s="1" t="str">
        <f>IF(SUMIFS(Dados!$A:$A,Dados!$C:$C,'IDGF-Ago'!$D:$D,Dados!$B:$B,'IDGF-Ago'!$N$2)=0,"SEM MOVIMENTO","AVALIADO")</f>
        <v>SEM MOVIMENTO</v>
      </c>
      <c r="H49" s="42" t="s">
        <v>348</v>
      </c>
      <c r="I49" s="9" t="str">
        <f>IF($G49="SEM MOVIMENTO","",IF(AND($G49="AVALIADO",SUMIFS(Dados!$A:$A,Dados!$C:$C,$D:$D,Dados!$B:$B,$N$2,Dados!$I:$I,$3:$3)&lt;&gt;0),SUMIFS(Dados!$F:$F,Dados!$C:$C,$D:$D,Dados!$B:$B,$N$2,Dados!$I:$I,$3:$3)%*$I$2,$I$2))</f>
        <v/>
      </c>
      <c r="J49" s="9"/>
      <c r="K49" s="9" t="str">
        <f>IF($G49="SEM MOVIMENTO","",IF(AND($G49="AVALIADO",SUMIFS(Dados!$A:$A,Dados!$C:$C,$D:$D,Dados!$B:$B,$N$2,Dados!$I:$I,$3:$3)&lt;&gt;0),SUMIFS(Dados!$F:$F,Dados!$C:$C,$D:$D,Dados!$B:$B,$N$2,Dados!$I:$I,$3:$3)%*$K$2,$K$2))</f>
        <v/>
      </c>
      <c r="L49" s="9" t="str">
        <f>IF($G49="SEM MOVIMENTO","",IF(AND($G49="AVALIADO",SUMIFS(Dados!$A:$A,Dados!$C:$C,$D:$D,Dados!$B:$B,$N$2,Dados!$I:$I,$3:$3)&lt;&gt;0),SUMIFS(Dados!$F:$F,Dados!$C:$C,$D:$D,Dados!$B:$B,$N$2,Dados!$I:$I,$3:$3)%*$L$2,$L$2))</f>
        <v/>
      </c>
      <c r="M49" s="9" t="str">
        <f>IF($G49="SEM MOVIMENTO","",IF(AND($G49="AVALIADO",SUMIFS(Dados!$A:$A,Dados!$C:$C,$D:$D,Dados!$B:$B,$N$2,Dados!$I:$I,$3:$3)&lt;&gt;0),SUMIFS(Dados!$F:$F,Dados!$C:$C,$D:$D,Dados!$B:$B,$N$2,Dados!$I:$I,$3:$3)%*$M$2,$M$2))</f>
        <v/>
      </c>
      <c r="N49" s="7">
        <f t="shared" si="1"/>
        <v>0</v>
      </c>
    </row>
    <row r="50" spans="1:14" ht="15.75" x14ac:dyDescent="0.25">
      <c r="A50" s="1">
        <v>1402</v>
      </c>
      <c r="B50" s="2" t="s">
        <v>56</v>
      </c>
      <c r="C50" s="1" t="s">
        <v>57</v>
      </c>
      <c r="D50" s="43">
        <v>1402</v>
      </c>
      <c r="E50" s="1" t="s">
        <v>89</v>
      </c>
      <c r="F50" s="1" t="s">
        <v>58</v>
      </c>
      <c r="G50" s="1" t="str">
        <f>IF(SUMIFS(Dados!$A:$A,Dados!$C:$C,'IDGF-Ago'!$D:$D,Dados!$B:$B,'IDGF-Ago'!$N$2)=0,"SEM MOVIMENTO","AVALIADO")</f>
        <v>SEM MOVIMENTO</v>
      </c>
      <c r="H50" s="42" t="s">
        <v>348</v>
      </c>
      <c r="I50" s="9" t="str">
        <f>IF($G50="SEM MOVIMENTO","",IF(AND($G50="AVALIADO",SUMIFS(Dados!$A:$A,Dados!$C:$C,$D:$D,Dados!$B:$B,$N$2,Dados!$I:$I,$3:$3)&lt;&gt;0),SUMIFS(Dados!$F:$F,Dados!$C:$C,$D:$D,Dados!$B:$B,$N$2,Dados!$I:$I,$3:$3)%*$I$2,$I$2))</f>
        <v/>
      </c>
      <c r="J50" s="9"/>
      <c r="K50" s="9" t="str">
        <f>IF($G50="SEM MOVIMENTO","",IF(AND($G50="AVALIADO",SUMIFS(Dados!$A:$A,Dados!$C:$C,$D:$D,Dados!$B:$B,$N$2,Dados!$I:$I,$3:$3)&lt;&gt;0),SUMIFS(Dados!$F:$F,Dados!$C:$C,$D:$D,Dados!$B:$B,$N$2,Dados!$I:$I,$3:$3)%*$K$2,$K$2))</f>
        <v/>
      </c>
      <c r="L50" s="9" t="str">
        <f>IF($G50="SEM MOVIMENTO","",IF(AND($G50="AVALIADO",SUMIFS(Dados!$A:$A,Dados!$C:$C,$D:$D,Dados!$B:$B,$N$2,Dados!$I:$I,$3:$3)&lt;&gt;0),SUMIFS(Dados!$F:$F,Dados!$C:$C,$D:$D,Dados!$B:$B,$N$2,Dados!$I:$I,$3:$3)%*$L$2,$L$2))</f>
        <v/>
      </c>
      <c r="M50" s="9" t="str">
        <f>IF($G50="SEM MOVIMENTO","",IF(AND($G50="AVALIADO",SUMIFS(Dados!$A:$A,Dados!$C:$C,$D:$D,Dados!$B:$B,$N$2,Dados!$I:$I,$3:$3)&lt;&gt;0),SUMIFS(Dados!$F:$F,Dados!$C:$C,$D:$D,Dados!$B:$B,$N$2,Dados!$I:$I,$3:$3)%*$M$2,$M$2))</f>
        <v/>
      </c>
      <c r="N50" s="7">
        <f t="shared" si="1"/>
        <v>0</v>
      </c>
    </row>
    <row r="51" spans="1:14" ht="15.75" x14ac:dyDescent="0.25">
      <c r="A51" s="1">
        <v>1032</v>
      </c>
      <c r="B51" s="2" t="s">
        <v>11</v>
      </c>
      <c r="C51" s="1" t="s">
        <v>12</v>
      </c>
      <c r="D51" s="44">
        <v>1032</v>
      </c>
      <c r="E51" s="1" t="s">
        <v>89</v>
      </c>
      <c r="F51" s="1" t="s">
        <v>6</v>
      </c>
      <c r="G51" s="1" t="s">
        <v>321</v>
      </c>
      <c r="H51" s="42" t="s">
        <v>348</v>
      </c>
      <c r="I51" s="9" t="str">
        <f>IF($G51="SEM MOVIMENTO","",IF(AND($G51="AVALIADO",SUMIFS(Dados!$A:$A,Dados!$C:$C,$D:$D,Dados!$B:$B,$N$2,Dados!$I:$I,$3:$3)&lt;&gt;0),SUMIFS(Dados!$F:$F,Dados!$C:$C,$D:$D,Dados!$B:$B,$N$2,Dados!$I:$I,$3:$3)%*$I$2,$I$2))</f>
        <v/>
      </c>
      <c r="J51" s="9" t="str">
        <f t="shared" si="0"/>
        <v/>
      </c>
      <c r="K51" s="9" t="str">
        <f>IF($G51="SEM MOVIMENTO","",IF(AND($G51="AVALIADO",SUMIFS(Dados!$A:$A,Dados!$C:$C,$D:$D,Dados!$B:$B,$N$2,Dados!$I:$I,$3:$3)&lt;&gt;0),SUMIFS(Dados!$F:$F,Dados!$C:$C,$D:$D,Dados!$B:$B,$N$2,Dados!$I:$I,$3:$3)%*$K$2,$K$2))</f>
        <v/>
      </c>
      <c r="L51" s="9" t="str">
        <f>IF($G51="SEM MOVIMENTO","",IF(AND($G51="AVALIADO",SUMIFS(Dados!$A:$A,Dados!$C:$C,$D:$D,Dados!$B:$B,$N$2,Dados!$I:$I,$3:$3)&lt;&gt;0),SUMIFS(Dados!$F:$F,Dados!$C:$C,$D:$D,Dados!$B:$B,$N$2,Dados!$I:$I,$3:$3)%*$L$2,$L$2))</f>
        <v/>
      </c>
      <c r="M51" s="9" t="str">
        <f>IF($G51="SEM MOVIMENTO","",IF(AND($G51="AVALIADO",SUMIFS(Dados!$A:$A,Dados!$C:$C,$D:$D,Dados!$B:$B,$N$2,Dados!$I:$I,$3:$3)&lt;&gt;0),SUMIFS(Dados!$F:$F,Dados!$C:$C,$D:$D,Dados!$B:$B,$N$2,Dados!$I:$I,$3:$3)%*$M$2,$M$2))</f>
        <v/>
      </c>
      <c r="N51" s="7">
        <f t="shared" si="1"/>
        <v>0</v>
      </c>
    </row>
    <row r="52" spans="1:14" ht="15.75" x14ac:dyDescent="0.25">
      <c r="A52" s="1">
        <v>1219</v>
      </c>
      <c r="B52" s="3" t="s">
        <v>68</v>
      </c>
      <c r="C52" s="1" t="s">
        <v>69</v>
      </c>
      <c r="D52" s="43">
        <v>1219</v>
      </c>
      <c r="E52" s="1" t="s">
        <v>91</v>
      </c>
      <c r="F52" s="1" t="s">
        <v>70</v>
      </c>
      <c r="G52" s="1" t="str">
        <f>IF(SUMIFS(Dados!$A:$A,Dados!$C:$C,'IDGF-Ago'!$D:$D,Dados!$B:$B,'IDGF-Ago'!$N$2)=0,"SEM MOVIMENTO","AVALIADO")</f>
        <v>SEM MOVIMENTO</v>
      </c>
      <c r="H52" s="42" t="s">
        <v>348</v>
      </c>
      <c r="I52" s="9" t="str">
        <f>IF($G52="SEM MOVIMENTO","",IF(AND($G52="AVALIADO",SUMIFS(Dados!$A:$A,Dados!$C:$C,$D:$D,Dados!$B:$B,$N$2,Dados!$I:$I,$3:$3)&lt;&gt;0),SUMIFS(Dados!$F:$F,Dados!$C:$C,$D:$D,Dados!$B:$B,$N$2,Dados!$I:$I,$3:$3)%*$I$2,$I$2))</f>
        <v/>
      </c>
      <c r="J52" s="9" t="str">
        <f t="shared" si="0"/>
        <v/>
      </c>
      <c r="K52" s="9" t="str">
        <f>IF($G52="SEM MOVIMENTO","",IF(AND($G52="AVALIADO",SUMIFS(Dados!$A:$A,Dados!$C:$C,$D:$D,Dados!$B:$B,$N$2,Dados!$I:$I,$3:$3)&lt;&gt;0),SUMIFS(Dados!$F:$F,Dados!$C:$C,$D:$D,Dados!$B:$B,$N$2,Dados!$I:$I,$3:$3)%*$K$2,$K$2))</f>
        <v/>
      </c>
      <c r="L52" s="9" t="str">
        <f>IF($G52="SEM MOVIMENTO","",IF(AND($G52="AVALIADO",SUMIFS(Dados!$A:$A,Dados!$C:$C,$D:$D,Dados!$B:$B,$N$2,Dados!$I:$I,$3:$3)&lt;&gt;0),SUMIFS(Dados!$F:$F,Dados!$C:$C,$D:$D,Dados!$B:$B,$N$2,Dados!$I:$I,$3:$3)%*$L$2,$L$2))</f>
        <v/>
      </c>
      <c r="M52" s="9" t="str">
        <f>IF($G52="SEM MOVIMENTO","",IF(AND($G52="AVALIADO",SUMIFS(Dados!$A:$A,Dados!$C:$C,$D:$D,Dados!$B:$B,$N$2,Dados!$I:$I,$3:$3)&lt;&gt;0),SUMIFS(Dados!$F:$F,Dados!$C:$C,$D:$D,Dados!$B:$B,$N$2,Dados!$I:$I,$3:$3)%*$M$2,$M$2))</f>
        <v/>
      </c>
      <c r="N52" s="7">
        <f t="shared" si="1"/>
        <v>0</v>
      </c>
    </row>
    <row r="53" spans="1:14" ht="15.75" x14ac:dyDescent="0.25">
      <c r="A53" s="1">
        <v>1295</v>
      </c>
      <c r="B53" s="3" t="s">
        <v>73</v>
      </c>
      <c r="C53" s="1" t="s">
        <v>74</v>
      </c>
      <c r="D53" s="43">
        <v>1295</v>
      </c>
      <c r="E53" s="1" t="s">
        <v>90</v>
      </c>
      <c r="F53" s="1" t="s">
        <v>75</v>
      </c>
      <c r="G53" s="1" t="str">
        <f>IF(SUMIFS(Dados!$A:$A,Dados!$C:$C,'IDGF-Ago'!$D:$D,Dados!$B:$B,'IDGF-Ago'!$N$2)=0,"SEM MOVIMENTO","AVALIADO")</f>
        <v>SEM MOVIMENTO</v>
      </c>
      <c r="H53" s="42" t="s">
        <v>348</v>
      </c>
      <c r="I53" s="9" t="str">
        <f>IF($G53="SEM MOVIMENTO","",IF(AND($G53="AVALIADO",SUMIFS(Dados!$A:$A,Dados!$C:$C,$D:$D,Dados!$B:$B,$N$2,Dados!$I:$I,$3:$3)&lt;&gt;0),SUMIFS(Dados!$F:$F,Dados!$C:$C,$D:$D,Dados!$B:$B,$N$2,Dados!$I:$I,$3:$3)%*$I$2,$I$2))</f>
        <v/>
      </c>
      <c r="J53" s="9" t="str">
        <f t="shared" si="0"/>
        <v/>
      </c>
      <c r="K53" s="9" t="str">
        <f>IF($G53="SEM MOVIMENTO","",IF(AND($G53="AVALIADO",SUMIFS(Dados!$A:$A,Dados!$C:$C,$D:$D,Dados!$B:$B,$N$2,Dados!$I:$I,$3:$3)&lt;&gt;0),SUMIFS(Dados!$F:$F,Dados!$C:$C,$D:$D,Dados!$B:$B,$N$2,Dados!$I:$I,$3:$3)%*$K$2,$K$2))</f>
        <v/>
      </c>
      <c r="L53" s="9" t="str">
        <f>IF($G53="SEM MOVIMENTO","",IF(AND($G53="AVALIADO",SUMIFS(Dados!$A:$A,Dados!$C:$C,$D:$D,Dados!$B:$B,$N$2,Dados!$I:$I,$3:$3)&lt;&gt;0),SUMIFS(Dados!$F:$F,Dados!$C:$C,$D:$D,Dados!$B:$B,$N$2,Dados!$I:$I,$3:$3)%*$L$2,$L$2))</f>
        <v/>
      </c>
      <c r="M53" s="9" t="str">
        <f>IF($G53="SEM MOVIMENTO","",IF(AND($G53="AVALIADO",SUMIFS(Dados!$A:$A,Dados!$C:$C,$D:$D,Dados!$B:$B,$N$2,Dados!$I:$I,$3:$3)&lt;&gt;0),SUMIFS(Dados!$F:$F,Dados!$C:$C,$D:$D,Dados!$B:$B,$N$2,Dados!$I:$I,$3:$3)%*$M$2,$M$2))</f>
        <v/>
      </c>
      <c r="N53" s="7">
        <f t="shared" si="1"/>
        <v>0</v>
      </c>
    </row>
    <row r="54" spans="1:14" ht="15.75" x14ac:dyDescent="0.25">
      <c r="A54" s="1">
        <v>1796</v>
      </c>
      <c r="B54" s="2" t="s">
        <v>59</v>
      </c>
      <c r="C54" s="1" t="s">
        <v>60</v>
      </c>
      <c r="D54" s="43">
        <v>1796</v>
      </c>
      <c r="E54" s="1" t="s">
        <v>91</v>
      </c>
      <c r="F54" s="1" t="s">
        <v>61</v>
      </c>
      <c r="G54" s="1" t="str">
        <f>IF(SUMIFS(Dados!$A:$A,Dados!$C:$C,'IDGF-Ago'!$D:$D,Dados!$B:$B,'IDGF-Ago'!$N$2)=0,"SEM MOVIMENTO","AVALIADO")</f>
        <v>SEM MOVIMENTO</v>
      </c>
      <c r="H54" s="42" t="s">
        <v>348</v>
      </c>
      <c r="I54" s="9" t="str">
        <f>IF($G54="SEM MOVIMENTO","",IF(AND($G54="AVALIADO",SUMIFS(Dados!$A:$A,Dados!$C:$C,$D:$D,Dados!$B:$B,$N$2,Dados!$I:$I,$3:$3)&lt;&gt;0),SUMIFS(Dados!$F:$F,Dados!$C:$C,$D:$D,Dados!$B:$B,$N$2,Dados!$I:$I,$3:$3)%*$I$2,$I$2))</f>
        <v/>
      </c>
      <c r="J54" s="9" t="str">
        <f t="shared" si="0"/>
        <v/>
      </c>
      <c r="K54" s="9" t="str">
        <f>IF($G54="SEM MOVIMENTO","",IF(AND($G54="AVALIADO",SUMIFS(Dados!$A:$A,Dados!$C:$C,$D:$D,Dados!$B:$B,$N$2,Dados!$I:$I,$3:$3)&lt;&gt;0),SUMIFS(Dados!$F:$F,Dados!$C:$C,$D:$D,Dados!$B:$B,$N$2,Dados!$I:$I,$3:$3)%*$K$2,$K$2))</f>
        <v/>
      </c>
      <c r="L54" s="9" t="str">
        <f>IF($G54="SEM MOVIMENTO","",IF(AND($G54="AVALIADO",SUMIFS(Dados!$A:$A,Dados!$C:$C,$D:$D,Dados!$B:$B,$N$2,Dados!$I:$I,$3:$3)&lt;&gt;0),SUMIFS(Dados!$F:$F,Dados!$C:$C,$D:$D,Dados!$B:$B,$N$2,Dados!$I:$I,$3:$3)%*$L$2,$L$2))</f>
        <v/>
      </c>
      <c r="M54" s="9" t="str">
        <f>IF($G54="SEM MOVIMENTO","",IF(AND($G54="AVALIADO",SUMIFS(Dados!$A:$A,Dados!$C:$C,$D:$D,Dados!$B:$B,$N$2,Dados!$I:$I,$3:$3)&lt;&gt;0),SUMIFS(Dados!$F:$F,Dados!$C:$C,$D:$D,Dados!$B:$B,$N$2,Dados!$I:$I,$3:$3)%*$M$2,$M$2))</f>
        <v/>
      </c>
      <c r="N54" s="7">
        <f t="shared" si="1"/>
        <v>0</v>
      </c>
    </row>
    <row r="55" spans="1:14" ht="15.75" x14ac:dyDescent="0.25">
      <c r="A55" s="1">
        <v>2041</v>
      </c>
      <c r="B55" s="2" t="s">
        <v>65</v>
      </c>
      <c r="C55" s="1" t="s">
        <v>66</v>
      </c>
      <c r="D55" s="43">
        <v>2041</v>
      </c>
      <c r="E55" s="1" t="s">
        <v>91</v>
      </c>
      <c r="F55" s="1" t="s">
        <v>67</v>
      </c>
      <c r="G55" s="1" t="str">
        <f>IF(SUMIFS(Dados!$A:$A,Dados!$C:$C,'IDGF-Ago'!$D:$D,Dados!$B:$B,'IDGF-Ago'!$N$2)=0,"SEM MOVIMENTO","AVALIADO")</f>
        <v>SEM MOVIMENTO</v>
      </c>
      <c r="H55" s="42" t="s">
        <v>348</v>
      </c>
      <c r="I55" s="9" t="str">
        <f>IF($G55="SEM MOVIMENTO","",IF(AND($G55="AVALIADO",SUMIFS(Dados!$A:$A,Dados!$C:$C,$D:$D,Dados!$B:$B,$N$2,Dados!$I:$I,$3:$3)&lt;&gt;0),SUMIFS(Dados!$F:$F,Dados!$C:$C,$D:$D,Dados!$B:$B,$N$2,Dados!$I:$I,$3:$3)%*$I$2,$I$2))</f>
        <v/>
      </c>
      <c r="J55" s="9" t="str">
        <f t="shared" si="0"/>
        <v/>
      </c>
      <c r="K55" s="9" t="str">
        <f>IF($G55="SEM MOVIMENTO","",IF(AND($G55="AVALIADO",SUMIFS(Dados!$A:$A,Dados!$C:$C,$D:$D,Dados!$B:$B,$N$2,Dados!$I:$I,$3:$3)&lt;&gt;0),SUMIFS(Dados!$F:$F,Dados!$C:$C,$D:$D,Dados!$B:$B,$N$2,Dados!$I:$I,$3:$3)%*$K$2,$K$2))</f>
        <v/>
      </c>
      <c r="L55" s="9" t="str">
        <f>IF($G55="SEM MOVIMENTO","",IF(AND($G55="AVALIADO",SUMIFS(Dados!$A:$A,Dados!$C:$C,$D:$D,Dados!$B:$B,$N$2,Dados!$I:$I,$3:$3)&lt;&gt;0),SUMIFS(Dados!$F:$F,Dados!$C:$C,$D:$D,Dados!$B:$B,$N$2,Dados!$I:$I,$3:$3)%*$L$2,$L$2))</f>
        <v/>
      </c>
      <c r="M55" s="9" t="str">
        <f>IF($G55="SEM MOVIMENTO","",IF(AND($G55="AVALIADO",SUMIFS(Dados!$A:$A,Dados!$C:$C,$D:$D,Dados!$B:$B,$N$2,Dados!$I:$I,$3:$3)&lt;&gt;0),SUMIFS(Dados!$F:$F,Dados!$C:$C,$D:$D,Dados!$B:$B,$N$2,Dados!$I:$I,$3:$3)%*$M$2,$M$2))</f>
        <v/>
      </c>
      <c r="N55" s="7">
        <f t="shared" si="1"/>
        <v>0</v>
      </c>
    </row>
    <row r="56" spans="1:14" ht="15.75" x14ac:dyDescent="0.25">
      <c r="A56" s="1">
        <v>3085</v>
      </c>
      <c r="B56" s="2" t="s">
        <v>36</v>
      </c>
      <c r="C56" s="1" t="s">
        <v>37</v>
      </c>
      <c r="D56" s="44">
        <v>3085</v>
      </c>
      <c r="E56" s="1" t="s">
        <v>91</v>
      </c>
      <c r="F56" s="1" t="s">
        <v>35</v>
      </c>
      <c r="G56" s="1" t="str">
        <f>IF(SUMIFS(Dados!$A:$A,Dados!$C:$C,'IDGF-Ago'!$D:$D,Dados!$B:$B,'IDGF-Ago'!$N$2)=0,"SEM MOVIMENTO","AVALIADO")</f>
        <v>SEM MOVIMENTO</v>
      </c>
      <c r="H56" s="42" t="s">
        <v>348</v>
      </c>
      <c r="I56" s="9" t="str">
        <f>IF($G56="SEM MOVIMENTO","",IF(AND($G56="AVALIADO",SUMIFS(Dados!$A:$A,Dados!$C:$C,$D:$D,Dados!$B:$B,$N$2,Dados!$I:$I,$3:$3)&lt;&gt;0),SUMIFS(Dados!$F:$F,Dados!$C:$C,$D:$D,Dados!$B:$B,$N$2,Dados!$I:$I,$3:$3)%*$I$2,$I$2))</f>
        <v/>
      </c>
      <c r="J56" s="9" t="str">
        <f t="shared" si="0"/>
        <v/>
      </c>
      <c r="K56" s="9" t="str">
        <f>IF($G56="SEM MOVIMENTO","",IF(AND($G56="AVALIADO",SUMIFS(Dados!$A:$A,Dados!$C:$C,$D:$D,Dados!$B:$B,$N$2,Dados!$I:$I,$3:$3)&lt;&gt;0),SUMIFS(Dados!$F:$F,Dados!$C:$C,$D:$D,Dados!$B:$B,$N$2,Dados!$I:$I,$3:$3)%*$K$2,$K$2))</f>
        <v/>
      </c>
      <c r="L56" s="9" t="str">
        <f>IF($G56="SEM MOVIMENTO","",IF(AND($G56="AVALIADO",SUMIFS(Dados!$A:$A,Dados!$C:$C,$D:$D,Dados!$B:$B,$N$2,Dados!$I:$I,$3:$3)&lt;&gt;0),SUMIFS(Dados!$F:$F,Dados!$C:$C,$D:$D,Dados!$B:$B,$N$2,Dados!$I:$I,$3:$3)%*$L$2,$L$2))</f>
        <v/>
      </c>
      <c r="M56" s="9" t="str">
        <f>IF($G56="SEM MOVIMENTO","",IF(AND($G56="AVALIADO",SUMIFS(Dados!$A:$A,Dados!$C:$C,$D:$D,Dados!$B:$B,$N$2,Dados!$I:$I,$3:$3)&lt;&gt;0),SUMIFS(Dados!$F:$F,Dados!$C:$C,$D:$D,Dados!$B:$B,$N$2,Dados!$I:$I,$3:$3)%*$M$2,$M$2))</f>
        <v/>
      </c>
      <c r="N56" s="7">
        <f t="shared" si="1"/>
        <v>0</v>
      </c>
    </row>
  </sheetData>
  <autoFilter ref="A3:N56" xr:uid="{00000000-0009-0000-0000-00000B000000}"/>
  <mergeCells count="1">
    <mergeCell ref="B1:B2"/>
  </mergeCells>
  <conditionalFormatting sqref="N4:N1048576">
    <cfRule type="cellIs" dxfId="23" priority="1" operator="between">
      <formula>0.69</formula>
      <formula>0.01</formula>
    </cfRule>
    <cfRule type="cellIs" dxfId="22" priority="2" operator="between">
      <formula>0.7</formula>
      <formula>0.79</formula>
    </cfRule>
    <cfRule type="cellIs" dxfId="21" priority="3" operator="between">
      <formula>0.8</formula>
      <formula>0.89</formula>
    </cfRule>
    <cfRule type="cellIs" dxfId="20" priority="4" operator="greaterThanOrEqual">
      <formula>0.9</formula>
    </cfRule>
  </conditionalFormatting>
  <pageMargins left="0.25" right="0.25" top="0.75" bottom="0.75" header="0.3" footer="0.3"/>
  <pageSetup paperSize="9" scale="61" fitToHeight="0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56"/>
  <sheetViews>
    <sheetView showGridLines="0" topLeftCell="D1" zoomScale="115" zoomScaleNormal="115" workbookViewId="0">
      <pane ySplit="3" topLeftCell="A4" activePane="bottomLeft" state="frozen"/>
      <selection activeCell="D13" sqref="D13"/>
      <selection pane="bottomLeft" activeCell="D13" sqref="D13"/>
    </sheetView>
  </sheetViews>
  <sheetFormatPr defaultRowHeight="15" x14ac:dyDescent="0.25"/>
  <cols>
    <col min="2" max="2" width="45.7109375" customWidth="1"/>
    <col min="3" max="3" width="18" bestFit="1" customWidth="1"/>
    <col min="4" max="4" width="8.7109375" customWidth="1"/>
    <col min="5" max="5" width="14.42578125" bestFit="1" customWidth="1"/>
    <col min="6" max="6" width="25" customWidth="1"/>
    <col min="7" max="7" width="18.140625" bestFit="1" customWidth="1"/>
    <col min="8" max="8" width="12.7109375" style="10" customWidth="1"/>
    <col min="9" max="12" width="12.7109375" customWidth="1"/>
    <col min="13" max="13" width="15.140625" customWidth="1"/>
    <col min="14" max="14" width="12.7109375" customWidth="1"/>
  </cols>
  <sheetData>
    <row r="1" spans="1:14" ht="24.75" customHeight="1" thickBot="1" x14ac:dyDescent="0.3">
      <c r="B1" s="127" t="s">
        <v>145</v>
      </c>
      <c r="N1" s="20" t="s">
        <v>235</v>
      </c>
    </row>
    <row r="2" spans="1:14" s="5" customFormat="1" ht="32.1" customHeight="1" thickBot="1" x14ac:dyDescent="0.25">
      <c r="B2" s="128"/>
      <c r="H2" s="21">
        <v>0.15</v>
      </c>
      <c r="I2" s="21">
        <v>0.15</v>
      </c>
      <c r="J2" s="39">
        <v>0.3</v>
      </c>
      <c r="K2" s="40">
        <v>0.2</v>
      </c>
      <c r="L2" s="40">
        <v>0.3</v>
      </c>
      <c r="M2" s="41">
        <v>0.2</v>
      </c>
      <c r="N2" s="19">
        <v>45536</v>
      </c>
    </row>
    <row r="3" spans="1:14" ht="32.1" customHeight="1" x14ac:dyDescent="0.25">
      <c r="A3" s="4" t="s">
        <v>2</v>
      </c>
      <c r="B3" s="4" t="s">
        <v>0</v>
      </c>
      <c r="C3" s="4" t="s">
        <v>1</v>
      </c>
      <c r="D3" s="4" t="s">
        <v>2</v>
      </c>
      <c r="E3" s="4" t="s">
        <v>88</v>
      </c>
      <c r="F3" s="4" t="s">
        <v>3</v>
      </c>
      <c r="G3" s="4" t="s">
        <v>234</v>
      </c>
      <c r="H3" s="6" t="s">
        <v>295</v>
      </c>
      <c r="I3" s="6" t="s">
        <v>142</v>
      </c>
      <c r="J3" s="38" t="s">
        <v>290</v>
      </c>
      <c r="K3" s="38" t="s">
        <v>141</v>
      </c>
      <c r="L3" s="38" t="s">
        <v>140</v>
      </c>
      <c r="M3" s="38" t="s">
        <v>143</v>
      </c>
      <c r="N3" s="6" t="s">
        <v>144</v>
      </c>
    </row>
    <row r="4" spans="1:14" ht="15.75" x14ac:dyDescent="0.25">
      <c r="A4" s="1">
        <v>1030</v>
      </c>
      <c r="B4" s="2" t="s">
        <v>27</v>
      </c>
      <c r="C4" s="1" t="s">
        <v>28</v>
      </c>
      <c r="D4" s="43">
        <v>1030</v>
      </c>
      <c r="E4" s="1" t="s">
        <v>90</v>
      </c>
      <c r="F4" s="1" t="s">
        <v>29</v>
      </c>
      <c r="G4" s="1" t="str">
        <f>IF(SUMIFS(Dados!$A:$A,Dados!$C:$C,'IDGF-Set'!$D:$D,Dados!$B:$B,'IDGF-Set'!$N$2)=0,"SEM MOVIMENTO","AVALIADO")</f>
        <v>SEM MOVIMENTO</v>
      </c>
      <c r="H4" s="42" t="str">
        <f>IFERROR(IF($G4="SEM MOVIMENTO","",IF(G4="AVALIADO",(VLOOKUP(D4,PPM!#REF!,9,FALSE)/100)*$H$2,1*$H$2)),1*$H$2)</f>
        <v/>
      </c>
      <c r="I4" s="9" t="str">
        <f>IF($G4="SEM MOVIMENTO","",IF(AND($G4="AVALIADO",SUMIFS(Dados!$A:$A,Dados!$C:$C,$D:$D,Dados!$B:$B,$N$2,Dados!$I:$I,$3:$3)&lt;&gt;0),SUMIFS(Dados!$F:$F,Dados!$C:$C,$D:$D,Dados!$B:$B,$N$2,Dados!$I:$I,$3:$3)%*$I$2,$I$2))</f>
        <v/>
      </c>
      <c r="J4" s="9" t="str">
        <f t="shared" ref="J4:J56" si="0">IFERROR(H4+I4,"")</f>
        <v/>
      </c>
      <c r="K4" s="9" t="str">
        <f>IF($G4="SEM MOVIMENTO","",IF(AND($G4="AVALIADO",SUMIFS(Dados!$A:$A,Dados!$C:$C,$D:$D,Dados!$B:$B,$N$2,Dados!$I:$I,$3:$3)&lt;&gt;0),SUMIFS(Dados!$F:$F,Dados!$C:$C,$D:$D,Dados!$B:$B,$N$2,Dados!$I:$I,$3:$3)%*$K$2,$K$2))</f>
        <v/>
      </c>
      <c r="L4" s="9" t="str">
        <f>IF($G4="SEM MOVIMENTO","",IF(AND($G4="AVALIADO",SUMIFS(Dados!$A:$A,Dados!$C:$C,$D:$D,Dados!$B:$B,$N$2,Dados!$I:$I,$3:$3)&lt;&gt;0),SUMIFS(Dados!$F:$F,Dados!$C:$C,$D:$D,Dados!$B:$B,$N$2,Dados!$I:$I,$3:$3)%*$L$2,$L$2))</f>
        <v/>
      </c>
      <c r="M4" s="9" t="str">
        <f>IF($G4="SEM MOVIMENTO","",IF(AND($G4="AVALIADO",SUMIFS(Dados!$A:$A,Dados!$C:$C,$D:$D,Dados!$B:$B,$N$2,Dados!$I:$I,$3:$3)&lt;&gt;0),SUMIFS(Dados!$F:$F,Dados!$C:$C,$D:$D,Dados!$B:$B,$N$2,Dados!$I:$I,$3:$3)%*$M$2,$M$2))</f>
        <v/>
      </c>
      <c r="N4" s="7">
        <f t="shared" ref="N4:N56" si="1">SUM(J4:M4)</f>
        <v>0</v>
      </c>
    </row>
    <row r="5" spans="1:14" ht="15.75" x14ac:dyDescent="0.25">
      <c r="A5" s="1">
        <v>1221</v>
      </c>
      <c r="B5" s="2" t="s">
        <v>105</v>
      </c>
      <c r="C5" s="1" t="s">
        <v>106</v>
      </c>
      <c r="D5" s="43">
        <v>1221</v>
      </c>
      <c r="E5" s="1" t="s">
        <v>89</v>
      </c>
      <c r="F5" s="1" t="s">
        <v>94</v>
      </c>
      <c r="G5" s="1" t="str">
        <f>IF(SUMIFS(Dados!$A:$A,Dados!$C:$C,'IDGF-Set'!$D:$D,Dados!$B:$B,'IDGF-Set'!$N$2)=0,"SEM MOVIMENTO","AVALIADO")</f>
        <v>SEM MOVIMENTO</v>
      </c>
      <c r="H5" s="42" t="str">
        <f>IFERROR(IF($G5="SEM MOVIMENTO","",IF(G5="AVALIADO",(VLOOKUP(D5,PPM!#REF!,9,FALSE)/100)*$H$2,1*$H$2)),1*$H$2)</f>
        <v/>
      </c>
      <c r="I5" s="9" t="str">
        <f>IF($G5="SEM MOVIMENTO","",IF(AND($G5="AVALIADO",SUMIFS(Dados!$A:$A,Dados!$C:$C,$D:$D,Dados!$B:$B,$N$2,Dados!$I:$I,$3:$3)&lt;&gt;0),SUMIFS(Dados!$F:$F,Dados!$C:$C,$D:$D,Dados!$B:$B,$N$2,Dados!$I:$I,$3:$3)%*$I$2,$I$2))</f>
        <v/>
      </c>
      <c r="J5" s="9" t="str">
        <f t="shared" si="0"/>
        <v/>
      </c>
      <c r="K5" s="9" t="str">
        <f>IF($G5="SEM MOVIMENTO","",IF(AND($G5="AVALIADO",SUMIFS(Dados!$A:$A,Dados!$C:$C,$D:$D,Dados!$B:$B,$N$2,Dados!$I:$I,$3:$3)&lt;&gt;0),SUMIFS(Dados!$F:$F,Dados!$C:$C,$D:$D,Dados!$B:$B,$N$2,Dados!$I:$I,$3:$3)%*$K$2,$K$2))</f>
        <v/>
      </c>
      <c r="L5" s="9" t="str">
        <f>IF($G5="SEM MOVIMENTO","",IF(AND($G5="AVALIADO",SUMIFS(Dados!$A:$A,Dados!$C:$C,$D:$D,Dados!$B:$B,$N$2,Dados!$I:$I,$3:$3)&lt;&gt;0),SUMIFS(Dados!$F:$F,Dados!$C:$C,$D:$D,Dados!$B:$B,$N$2,Dados!$I:$I,$3:$3)%*$L$2,$L$2))</f>
        <v/>
      </c>
      <c r="M5" s="9" t="str">
        <f>IF($G5="SEM MOVIMENTO","",IF(AND($G5="AVALIADO",SUMIFS(Dados!$A:$A,Dados!$C:$C,$D:$D,Dados!$B:$B,$N$2,Dados!$I:$I,$3:$3)&lt;&gt;0),SUMIFS(Dados!$F:$F,Dados!$C:$C,$D:$D,Dados!$B:$B,$N$2,Dados!$I:$I,$3:$3)%*$M$2,$M$2))</f>
        <v/>
      </c>
      <c r="N5" s="7">
        <f t="shared" si="1"/>
        <v>0</v>
      </c>
    </row>
    <row r="6" spans="1:14" ht="15.75" x14ac:dyDescent="0.25">
      <c r="A6" s="1">
        <v>1184</v>
      </c>
      <c r="B6" s="3" t="s">
        <v>76</v>
      </c>
      <c r="C6" s="1" t="s">
        <v>77</v>
      </c>
      <c r="D6" s="43">
        <v>1184</v>
      </c>
      <c r="E6" s="1" t="s">
        <v>90</v>
      </c>
      <c r="F6" s="1" t="s">
        <v>64</v>
      </c>
      <c r="G6" s="1" t="str">
        <f>IF(SUMIFS(Dados!$A:$A,Dados!$C:$C,'IDGF-Set'!$D:$D,Dados!$B:$B,'IDGF-Set'!$N$2)=0,"SEM MOVIMENTO","AVALIADO")</f>
        <v>SEM MOVIMENTO</v>
      </c>
      <c r="H6" s="42" t="str">
        <f>IFERROR(IF($G6="SEM MOVIMENTO","",IF(G6="AVALIADO",(VLOOKUP(D6,PPM!#REF!,9,FALSE)/100)*$H$2,1*$H$2)),1*$H$2)</f>
        <v/>
      </c>
      <c r="I6" s="9" t="str">
        <f>IF($G6="SEM MOVIMENTO","",IF(AND($G6="AVALIADO",SUMIFS(Dados!$A:$A,Dados!$C:$C,$D:$D,Dados!$B:$B,$N$2,Dados!$I:$I,$3:$3)&lt;&gt;0),SUMIFS(Dados!$F:$F,Dados!$C:$C,$D:$D,Dados!$B:$B,$N$2,Dados!$I:$I,$3:$3)%*$I$2,$I$2))</f>
        <v/>
      </c>
      <c r="J6" s="9" t="str">
        <f t="shared" si="0"/>
        <v/>
      </c>
      <c r="K6" s="9" t="str">
        <f>IF($G6="SEM MOVIMENTO","",IF(AND($G6="AVALIADO",SUMIFS(Dados!$A:$A,Dados!$C:$C,$D:$D,Dados!$B:$B,$N$2,Dados!$I:$I,$3:$3)&lt;&gt;0),SUMIFS(Dados!$F:$F,Dados!$C:$C,$D:$D,Dados!$B:$B,$N$2,Dados!$I:$I,$3:$3)%*$K$2,$K$2))</f>
        <v/>
      </c>
      <c r="L6" s="9" t="str">
        <f>IF($G6="SEM MOVIMENTO","",IF(AND($G6="AVALIADO",SUMIFS(Dados!$A:$A,Dados!$C:$C,$D:$D,Dados!$B:$B,$N$2,Dados!$I:$I,$3:$3)&lt;&gt;0),SUMIFS(Dados!$F:$F,Dados!$C:$C,$D:$D,Dados!$B:$B,$N$2,Dados!$I:$I,$3:$3)%*$L$2,$L$2))</f>
        <v/>
      </c>
      <c r="M6" s="9" t="str">
        <f>IF($G6="SEM MOVIMENTO","",IF(AND($G6="AVALIADO",SUMIFS(Dados!$A:$A,Dados!$C:$C,$D:$D,Dados!$B:$B,$N$2,Dados!$I:$I,$3:$3)&lt;&gt;0),SUMIFS(Dados!$F:$F,Dados!$C:$C,$D:$D,Dados!$B:$B,$N$2,Dados!$I:$I,$3:$3)%*$M$2,$M$2))</f>
        <v/>
      </c>
      <c r="N6" s="7">
        <f t="shared" si="1"/>
        <v>0</v>
      </c>
    </row>
    <row r="7" spans="1:14" s="10" customFormat="1" ht="15.75" x14ac:dyDescent="0.25">
      <c r="A7" s="1">
        <v>2175</v>
      </c>
      <c r="B7" s="2" t="s">
        <v>109</v>
      </c>
      <c r="C7" s="1" t="s">
        <v>110</v>
      </c>
      <c r="D7" s="43">
        <v>2175</v>
      </c>
      <c r="E7" s="1" t="s">
        <v>89</v>
      </c>
      <c r="F7" s="1" t="s">
        <v>94</v>
      </c>
      <c r="G7" s="1" t="str">
        <f>IF(SUMIFS(Dados!$A:$A,Dados!$C:$C,'IDGF-Set'!$D:$D,Dados!$B:$B,'IDGF-Set'!$N$2)=0,"SEM MOVIMENTO","AVALIADO")</f>
        <v>SEM MOVIMENTO</v>
      </c>
      <c r="H7" s="42" t="str">
        <f>IFERROR(IF($G7="SEM MOVIMENTO","",IF(G7="AVALIADO",(VLOOKUP(D7,PPM!#REF!,9,FALSE)/100)*$H$2,1*$H$2)),1*$H$2)</f>
        <v/>
      </c>
      <c r="I7" s="9" t="str">
        <f>IF($G7="SEM MOVIMENTO","",IF(AND($G7="AVALIADO",SUMIFS(Dados!$A:$A,Dados!$C:$C,$D:$D,Dados!$B:$B,$N$2,Dados!$I:$I,$3:$3)&lt;&gt;0),SUMIFS(Dados!$F:$F,Dados!$C:$C,$D:$D,Dados!$B:$B,$N$2,Dados!$I:$I,$3:$3)%*$I$2,$I$2))</f>
        <v/>
      </c>
      <c r="J7" s="9" t="str">
        <f t="shared" si="0"/>
        <v/>
      </c>
      <c r="K7" s="9" t="str">
        <f>IF($G7="SEM MOVIMENTO","",IF(AND($G7="AVALIADO",SUMIFS(Dados!$A:$A,Dados!$C:$C,$D:$D,Dados!$B:$B,$N$2,Dados!$I:$I,$3:$3)&lt;&gt;0),SUMIFS(Dados!$F:$F,Dados!$C:$C,$D:$D,Dados!$B:$B,$N$2,Dados!$I:$I,$3:$3)%*$K$2,$K$2))</f>
        <v/>
      </c>
      <c r="L7" s="9" t="str">
        <f>IF($G7="SEM MOVIMENTO","",IF(AND($G7="AVALIADO",SUMIFS(Dados!$A:$A,Dados!$C:$C,$D:$D,Dados!$B:$B,$N$2,Dados!$I:$I,$3:$3)&lt;&gt;0),SUMIFS(Dados!$F:$F,Dados!$C:$C,$D:$D,Dados!$B:$B,$N$2,Dados!$I:$I,$3:$3)%*$L$2,$L$2))</f>
        <v/>
      </c>
      <c r="M7" s="9" t="str">
        <f>IF($G7="SEM MOVIMENTO","",IF(AND($G7="AVALIADO",SUMIFS(Dados!$A:$A,Dados!$C:$C,$D:$D,Dados!$B:$B,$N$2,Dados!$I:$I,$3:$3)&lt;&gt;0),SUMIFS(Dados!$F:$F,Dados!$C:$C,$D:$D,Dados!$B:$B,$N$2,Dados!$I:$I,$3:$3)%*$M$2,$M$2))</f>
        <v/>
      </c>
      <c r="N7" s="7">
        <f t="shared" si="1"/>
        <v>0</v>
      </c>
    </row>
    <row r="8" spans="1:14" ht="15.75" x14ac:dyDescent="0.25">
      <c r="A8" s="1">
        <v>1239</v>
      </c>
      <c r="B8" s="2" t="s">
        <v>33</v>
      </c>
      <c r="C8" s="1" t="s">
        <v>34</v>
      </c>
      <c r="D8" s="43">
        <v>1239</v>
      </c>
      <c r="E8" s="1" t="s">
        <v>91</v>
      </c>
      <c r="F8" s="1" t="s">
        <v>35</v>
      </c>
      <c r="G8" s="1" t="str">
        <f>IF(SUMIFS(Dados!$A:$A,Dados!$C:$C,'IDGF-Set'!$D:$D,Dados!$B:$B,'IDGF-Set'!$N$2)=0,"SEM MOVIMENTO","AVALIADO")</f>
        <v>SEM MOVIMENTO</v>
      </c>
      <c r="H8" s="42" t="str">
        <f>IFERROR(IF($G8="SEM MOVIMENTO","",IF(G8="AVALIADO",(VLOOKUP(D8,PPM!#REF!,9,FALSE)/100)*$H$2,1*$H$2)),1*$H$2)</f>
        <v/>
      </c>
      <c r="I8" s="9" t="str">
        <f>IF($G8="SEM MOVIMENTO","",IF(AND($G8="AVALIADO",SUMIFS(Dados!$A:$A,Dados!$C:$C,$D:$D,Dados!$B:$B,$N$2,Dados!$I:$I,$3:$3)&lt;&gt;0),SUMIFS(Dados!$F:$F,Dados!$C:$C,$D:$D,Dados!$B:$B,$N$2,Dados!$I:$I,$3:$3)%*$I$2,$I$2))</f>
        <v/>
      </c>
      <c r="J8" s="9" t="str">
        <f t="shared" si="0"/>
        <v/>
      </c>
      <c r="K8" s="9" t="str">
        <f>IF($G8="SEM MOVIMENTO","",IF(AND($G8="AVALIADO",SUMIFS(Dados!$A:$A,Dados!$C:$C,$D:$D,Dados!$B:$B,$N$2,Dados!$I:$I,$3:$3)&lt;&gt;0),SUMIFS(Dados!$F:$F,Dados!$C:$C,$D:$D,Dados!$B:$B,$N$2,Dados!$I:$I,$3:$3)%*$K$2,$K$2))</f>
        <v/>
      </c>
      <c r="L8" s="9" t="str">
        <f>IF($G8="SEM MOVIMENTO","",IF(AND($G8="AVALIADO",SUMIFS(Dados!$A:$A,Dados!$C:$C,$D:$D,Dados!$B:$B,$N$2,Dados!$I:$I,$3:$3)&lt;&gt;0),SUMIFS(Dados!$F:$F,Dados!$C:$C,$D:$D,Dados!$B:$B,$N$2,Dados!$I:$I,$3:$3)%*$L$2,$L$2))</f>
        <v/>
      </c>
      <c r="M8" s="9" t="str">
        <f>IF($G8="SEM MOVIMENTO","",IF(AND($G8="AVALIADO",SUMIFS(Dados!$A:$A,Dados!$C:$C,$D:$D,Dados!$B:$B,$N$2,Dados!$I:$I,$3:$3)&lt;&gt;0),SUMIFS(Dados!$F:$F,Dados!$C:$C,$D:$D,Dados!$B:$B,$N$2,Dados!$I:$I,$3:$3)%*$M$2,$M$2))</f>
        <v/>
      </c>
      <c r="N8" s="7">
        <f t="shared" si="1"/>
        <v>0</v>
      </c>
    </row>
    <row r="9" spans="1:14" ht="15.75" x14ac:dyDescent="0.25">
      <c r="A9" s="1">
        <v>1329</v>
      </c>
      <c r="B9" s="2" t="s">
        <v>101</v>
      </c>
      <c r="C9" s="1" t="s">
        <v>102</v>
      </c>
      <c r="D9" s="43">
        <v>1329</v>
      </c>
      <c r="E9" s="1" t="s">
        <v>89</v>
      </c>
      <c r="F9" s="1" t="s">
        <v>94</v>
      </c>
      <c r="G9" s="1" t="str">
        <f>IF(SUMIFS(Dados!$A:$A,Dados!$C:$C,'IDGF-Set'!$D:$D,Dados!$B:$B,'IDGF-Set'!$N$2)=0,"SEM MOVIMENTO","AVALIADO")</f>
        <v>SEM MOVIMENTO</v>
      </c>
      <c r="H9" s="42" t="str">
        <f>IFERROR(IF($G9="SEM MOVIMENTO","",IF(G9="AVALIADO",(VLOOKUP(D9,PPM!#REF!,9,FALSE)/100)*$H$2,1*$H$2)),1*$H$2)</f>
        <v/>
      </c>
      <c r="I9" s="9" t="str">
        <f>IF($G9="SEM MOVIMENTO","",IF(AND($G9="AVALIADO",SUMIFS(Dados!$A:$A,Dados!$C:$C,$D:$D,Dados!$B:$B,$N$2,Dados!$I:$I,$3:$3)&lt;&gt;0),SUMIFS(Dados!$F:$F,Dados!$C:$C,$D:$D,Dados!$B:$B,$N$2,Dados!$I:$I,$3:$3)%*$I$2,$I$2))</f>
        <v/>
      </c>
      <c r="J9" s="9" t="str">
        <f t="shared" si="0"/>
        <v/>
      </c>
      <c r="K9" s="9" t="str">
        <f>IF($G9="SEM MOVIMENTO","",IF(AND($G9="AVALIADO",SUMIFS(Dados!$A:$A,Dados!$C:$C,$D:$D,Dados!$B:$B,$N$2,Dados!$I:$I,$3:$3)&lt;&gt;0),SUMIFS(Dados!$F:$F,Dados!$C:$C,$D:$D,Dados!$B:$B,$N$2,Dados!$I:$I,$3:$3)%*$K$2,$K$2))</f>
        <v/>
      </c>
      <c r="L9" s="9" t="str">
        <f>IF($G9="SEM MOVIMENTO","",IF(AND($G9="AVALIADO",SUMIFS(Dados!$A:$A,Dados!$C:$C,$D:$D,Dados!$B:$B,$N$2,Dados!$I:$I,$3:$3)&lt;&gt;0),SUMIFS(Dados!$F:$F,Dados!$C:$C,$D:$D,Dados!$B:$B,$N$2,Dados!$I:$I,$3:$3)%*$L$2,$L$2))</f>
        <v/>
      </c>
      <c r="M9" s="9" t="str">
        <f>IF($G9="SEM MOVIMENTO","",IF(AND($G9="AVALIADO",SUMIFS(Dados!$A:$A,Dados!$C:$C,$D:$D,Dados!$B:$B,$N$2,Dados!$I:$I,$3:$3)&lt;&gt;0),SUMIFS(Dados!$F:$F,Dados!$C:$C,$D:$D,Dados!$B:$B,$N$2,Dados!$I:$I,$3:$3)%*$M$2,$M$2))</f>
        <v/>
      </c>
      <c r="N9" s="7">
        <f t="shared" si="1"/>
        <v>0</v>
      </c>
    </row>
    <row r="10" spans="1:14" ht="15.75" x14ac:dyDescent="0.25">
      <c r="A10" s="1">
        <v>1183</v>
      </c>
      <c r="B10" s="2" t="s">
        <v>111</v>
      </c>
      <c r="C10" s="1" t="s">
        <v>112</v>
      </c>
      <c r="D10" s="43">
        <v>1183</v>
      </c>
      <c r="E10" s="1" t="s">
        <v>138</v>
      </c>
      <c r="F10" s="1" t="s">
        <v>134</v>
      </c>
      <c r="G10" s="1" t="str">
        <f>IF(SUMIFS(Dados!$A:$A,Dados!$C:$C,'IDGF-Set'!$D:$D,Dados!$B:$B,'IDGF-Set'!$N$2)=0,"SEM MOVIMENTO","AVALIADO")</f>
        <v>SEM MOVIMENTO</v>
      </c>
      <c r="H10" s="42" t="str">
        <f>IFERROR(IF($G10="SEM MOVIMENTO","",IF(G10="AVALIADO",(VLOOKUP(D10,PPM!#REF!,9,FALSE)/100)*$H$2,1*$H$2)),1*$H$2)</f>
        <v/>
      </c>
      <c r="I10" s="9" t="str">
        <f>IF($G10="SEM MOVIMENTO","",IF(AND($G10="AVALIADO",SUMIFS(Dados!$A:$A,Dados!$C:$C,$D:$D,Dados!$B:$B,$N$2,Dados!$I:$I,$3:$3)&lt;&gt;0),SUMIFS(Dados!$F:$F,Dados!$C:$C,$D:$D,Dados!$B:$B,$N$2,Dados!$I:$I,$3:$3)%*$I$2,$I$2))</f>
        <v/>
      </c>
      <c r="J10" s="9" t="str">
        <f t="shared" si="0"/>
        <v/>
      </c>
      <c r="K10" s="9" t="str">
        <f>IF($G10="SEM MOVIMENTO","",IF(AND($G10="AVALIADO",SUMIFS(Dados!$A:$A,Dados!$C:$C,$D:$D,Dados!$B:$B,$N$2,Dados!$I:$I,$3:$3)&lt;&gt;0),SUMIFS(Dados!$F:$F,Dados!$C:$C,$D:$D,Dados!$B:$B,$N$2,Dados!$I:$I,$3:$3)%*$K$2,$K$2))</f>
        <v/>
      </c>
      <c r="L10" s="9" t="str">
        <f>IF($G10="SEM MOVIMENTO","",IF(AND($G10="AVALIADO",SUMIFS(Dados!$A:$A,Dados!$C:$C,$D:$D,Dados!$B:$B,$N$2,Dados!$I:$I,$3:$3)&lt;&gt;0),SUMIFS(Dados!$F:$F,Dados!$C:$C,$D:$D,Dados!$B:$B,$N$2,Dados!$I:$I,$3:$3)%*$L$2,$L$2))</f>
        <v/>
      </c>
      <c r="M10" s="9" t="str">
        <f>IF($G10="SEM MOVIMENTO","",IF(AND($G10="AVALIADO",SUMIFS(Dados!$A:$A,Dados!$C:$C,$D:$D,Dados!$B:$B,$N$2,Dados!$I:$I,$3:$3)&lt;&gt;0),SUMIFS(Dados!$F:$F,Dados!$C:$C,$D:$D,Dados!$B:$B,$N$2,Dados!$I:$I,$3:$3)%*$M$2,$M$2))</f>
        <v/>
      </c>
      <c r="N10" s="7">
        <f t="shared" si="1"/>
        <v>0</v>
      </c>
    </row>
    <row r="11" spans="1:14" ht="15.75" x14ac:dyDescent="0.25">
      <c r="A11" s="1">
        <v>1171</v>
      </c>
      <c r="B11" s="2" t="s">
        <v>95</v>
      </c>
      <c r="C11" s="1" t="s">
        <v>96</v>
      </c>
      <c r="D11" s="43">
        <v>1171</v>
      </c>
      <c r="E11" s="1" t="s">
        <v>89</v>
      </c>
      <c r="F11" s="1" t="s">
        <v>94</v>
      </c>
      <c r="G11" s="1" t="str">
        <f>IF(SUMIFS(Dados!$A:$A,Dados!$C:$C,'IDGF-Set'!$D:$D,Dados!$B:$B,'IDGF-Set'!$N$2)=0,"SEM MOVIMENTO","AVALIADO")</f>
        <v>SEM MOVIMENTO</v>
      </c>
      <c r="H11" s="42" t="str">
        <f>IFERROR(IF($G11="SEM MOVIMENTO","",IF(G11="AVALIADO",(VLOOKUP(D11,PPM!#REF!,9,FALSE)/100)*$H$2,1*$H$2)),1*$H$2)</f>
        <v/>
      </c>
      <c r="I11" s="9" t="str">
        <f>IF($G11="SEM MOVIMENTO","",IF(AND($G11="AVALIADO",SUMIFS(Dados!$A:$A,Dados!$C:$C,$D:$D,Dados!$B:$B,$N$2,Dados!$I:$I,$3:$3)&lt;&gt;0),SUMIFS(Dados!$F:$F,Dados!$C:$C,$D:$D,Dados!$B:$B,$N$2,Dados!$I:$I,$3:$3)%*$I$2,$I$2))</f>
        <v/>
      </c>
      <c r="J11" s="9" t="str">
        <f t="shared" si="0"/>
        <v/>
      </c>
      <c r="K11" s="9" t="str">
        <f>IF($G11="SEM MOVIMENTO","",IF(AND($G11="AVALIADO",SUMIFS(Dados!$A:$A,Dados!$C:$C,$D:$D,Dados!$B:$B,$N$2,Dados!$I:$I,$3:$3)&lt;&gt;0),SUMIFS(Dados!$F:$F,Dados!$C:$C,$D:$D,Dados!$B:$B,$N$2,Dados!$I:$I,$3:$3)%*$K$2,$K$2))</f>
        <v/>
      </c>
      <c r="L11" s="9" t="str">
        <f>IF($G11="SEM MOVIMENTO","",IF(AND($G11="AVALIADO",SUMIFS(Dados!$A:$A,Dados!$C:$C,$D:$D,Dados!$B:$B,$N$2,Dados!$I:$I,$3:$3)&lt;&gt;0),SUMIFS(Dados!$F:$F,Dados!$C:$C,$D:$D,Dados!$B:$B,$N$2,Dados!$I:$I,$3:$3)%*$L$2,$L$2))</f>
        <v/>
      </c>
      <c r="M11" s="9" t="str">
        <f>IF($G11="SEM MOVIMENTO","",IF(AND($G11="AVALIADO",SUMIFS(Dados!$A:$A,Dados!$C:$C,$D:$D,Dados!$B:$B,$N$2,Dados!$I:$I,$3:$3)&lt;&gt;0),SUMIFS(Dados!$F:$F,Dados!$C:$C,$D:$D,Dados!$B:$B,$N$2,Dados!$I:$I,$3:$3)%*$M$2,$M$2))</f>
        <v/>
      </c>
      <c r="N11" s="7">
        <f t="shared" si="1"/>
        <v>0</v>
      </c>
    </row>
    <row r="12" spans="1:14" ht="15.75" x14ac:dyDescent="0.25">
      <c r="A12" s="1">
        <v>2729</v>
      </c>
      <c r="B12" s="2" t="s">
        <v>320</v>
      </c>
      <c r="C12" s="1" t="s">
        <v>121</v>
      </c>
      <c r="D12" s="43">
        <v>1164</v>
      </c>
      <c r="E12" s="1" t="s">
        <v>138</v>
      </c>
      <c r="F12" s="1" t="s">
        <v>136</v>
      </c>
      <c r="G12" s="1" t="str">
        <f>IF(SUMIFS(Dados!$A:$A,Dados!$C:$C,'IDGF-Set'!$D:$D,Dados!$B:$B,'IDGF-Set'!$N$2)=0,"SEM MOVIMENTO","AVALIADO")</f>
        <v>SEM MOVIMENTO</v>
      </c>
      <c r="H12" s="42" t="str">
        <f>IFERROR(IF($G12="SEM MOVIMENTO","",IF(G12="AVALIADO",(VLOOKUP(D12,PPM!#REF!,9,FALSE)/100)*$H$2,1*$H$2)),1*$H$2)</f>
        <v/>
      </c>
      <c r="I12" s="9" t="str">
        <f>IF($G12="SEM MOVIMENTO","",IF(AND($G12="AVALIADO",SUMIFS(Dados!$A:$A,Dados!$C:$C,$D:$D,Dados!$B:$B,$N$2,Dados!$I:$I,$3:$3)&lt;&gt;0),SUMIFS(Dados!$F:$F,Dados!$C:$C,$D:$D,Dados!$B:$B,$N$2,Dados!$I:$I,$3:$3)%*$I$2,$I$2))</f>
        <v/>
      </c>
      <c r="J12" s="9" t="str">
        <f t="shared" si="0"/>
        <v/>
      </c>
      <c r="K12" s="9" t="str">
        <f>IF($G12="SEM MOVIMENTO","",IF(AND($G12="AVALIADO",SUMIFS(Dados!$A:$A,Dados!$C:$C,$D:$D,Dados!$B:$B,$N$2,Dados!$I:$I,$3:$3)&lt;&gt;0),SUMIFS(Dados!$F:$F,Dados!$C:$C,$D:$D,Dados!$B:$B,$N$2,Dados!$I:$I,$3:$3)%*$K$2,$K$2))</f>
        <v/>
      </c>
      <c r="L12" s="9" t="str">
        <f>IF($G12="SEM MOVIMENTO","",IF(AND($G12="AVALIADO",SUMIFS(Dados!$A:$A,Dados!$C:$C,$D:$D,Dados!$B:$B,$N$2,Dados!$I:$I,$3:$3)&lt;&gt;0),SUMIFS(Dados!$F:$F,Dados!$C:$C,$D:$D,Dados!$B:$B,$N$2,Dados!$I:$I,$3:$3)%*$L$2,$L$2))</f>
        <v/>
      </c>
      <c r="M12" s="9" t="str">
        <f>IF($G12="SEM MOVIMENTO","",IF(AND($G12="AVALIADO",SUMIFS(Dados!$A:$A,Dados!$C:$C,$D:$D,Dados!$B:$B,$N$2,Dados!$I:$I,$3:$3)&lt;&gt;0),SUMIFS(Dados!$F:$F,Dados!$C:$C,$D:$D,Dados!$B:$B,$N$2,Dados!$I:$I,$3:$3)%*$M$2,$M$2))</f>
        <v/>
      </c>
      <c r="N12" s="7">
        <f t="shared" si="1"/>
        <v>0</v>
      </c>
    </row>
    <row r="13" spans="1:14" ht="15.75" x14ac:dyDescent="0.25">
      <c r="A13" s="1">
        <v>1482</v>
      </c>
      <c r="B13" s="2" t="s">
        <v>92</v>
      </c>
      <c r="C13" s="1" t="s">
        <v>93</v>
      </c>
      <c r="D13" s="43">
        <v>1482</v>
      </c>
      <c r="E13" s="1" t="s">
        <v>89</v>
      </c>
      <c r="F13" s="1" t="s">
        <v>94</v>
      </c>
      <c r="G13" s="1" t="str">
        <f>IF(SUMIFS(Dados!$A:$A,Dados!$C:$C,'IDGF-Set'!$D:$D,Dados!$B:$B,'IDGF-Set'!$N$2)=0,"SEM MOVIMENTO","AVALIADO")</f>
        <v>SEM MOVIMENTO</v>
      </c>
      <c r="H13" s="42" t="str">
        <f>IFERROR(IF($G13="SEM MOVIMENTO","",IF(G13="AVALIADO",(VLOOKUP(D13,PPM!#REF!,9,FALSE)/100)*$H$2,1*$H$2)),1*$H$2)</f>
        <v/>
      </c>
      <c r="I13" s="9" t="str">
        <f>IF($G13="SEM MOVIMENTO","",IF(AND($G13="AVALIADO",SUMIFS(Dados!$A:$A,Dados!$C:$C,$D:$D,Dados!$B:$B,$N$2,Dados!$I:$I,$3:$3)&lt;&gt;0),SUMIFS(Dados!$F:$F,Dados!$C:$C,$D:$D,Dados!$B:$B,$N$2,Dados!$I:$I,$3:$3)%*$I$2,$I$2))</f>
        <v/>
      </c>
      <c r="J13" s="9" t="str">
        <f t="shared" si="0"/>
        <v/>
      </c>
      <c r="K13" s="9" t="str">
        <f>IF($G13="SEM MOVIMENTO","",IF(AND($G13="AVALIADO",SUMIFS(Dados!$A:$A,Dados!$C:$C,$D:$D,Dados!$B:$B,$N$2,Dados!$I:$I,$3:$3)&lt;&gt;0),SUMIFS(Dados!$F:$F,Dados!$C:$C,$D:$D,Dados!$B:$B,$N$2,Dados!$I:$I,$3:$3)%*$K$2,$K$2))</f>
        <v/>
      </c>
      <c r="L13" s="9" t="str">
        <f>IF($G13="SEM MOVIMENTO","",IF(AND($G13="AVALIADO",SUMIFS(Dados!$A:$A,Dados!$C:$C,$D:$D,Dados!$B:$B,$N$2,Dados!$I:$I,$3:$3)&lt;&gt;0),SUMIFS(Dados!$F:$F,Dados!$C:$C,$D:$D,Dados!$B:$B,$N$2,Dados!$I:$I,$3:$3)%*$L$2,$L$2))</f>
        <v/>
      </c>
      <c r="M13" s="9" t="str">
        <f>IF($G13="SEM MOVIMENTO","",IF(AND($G13="AVALIADO",SUMIFS(Dados!$A:$A,Dados!$C:$C,$D:$D,Dados!$B:$B,$N$2,Dados!$I:$I,$3:$3)&lt;&gt;0),SUMIFS(Dados!$F:$F,Dados!$C:$C,$D:$D,Dados!$B:$B,$N$2,Dados!$I:$I,$3:$3)%*$M$2,$M$2))</f>
        <v/>
      </c>
      <c r="N13" s="7">
        <f t="shared" si="1"/>
        <v>0</v>
      </c>
    </row>
    <row r="14" spans="1:14" ht="15.75" x14ac:dyDescent="0.25">
      <c r="A14" s="1">
        <v>1320</v>
      </c>
      <c r="B14" s="2" t="s">
        <v>97</v>
      </c>
      <c r="C14" s="1" t="s">
        <v>98</v>
      </c>
      <c r="D14" s="43">
        <v>1320</v>
      </c>
      <c r="E14" s="1" t="s">
        <v>89</v>
      </c>
      <c r="F14" s="1" t="s">
        <v>94</v>
      </c>
      <c r="G14" s="1" t="str">
        <f>IF(SUMIFS(Dados!$A:$A,Dados!$C:$C,'IDGF-Set'!$D:$D,Dados!$B:$B,'IDGF-Set'!$N$2)=0,"SEM MOVIMENTO","AVALIADO")</f>
        <v>SEM MOVIMENTO</v>
      </c>
      <c r="H14" s="42" t="str">
        <f>IFERROR(IF($G14="SEM MOVIMENTO","",IF(G14="AVALIADO",(VLOOKUP(D14,PPM!#REF!,9,FALSE)/100)*$H$2,1*$H$2)),1*$H$2)</f>
        <v/>
      </c>
      <c r="I14" s="9" t="str">
        <f>IF($G14="SEM MOVIMENTO","",IF(AND($G14="AVALIADO",SUMIFS(Dados!$A:$A,Dados!$C:$C,$D:$D,Dados!$B:$B,$N$2,Dados!$I:$I,$3:$3)&lt;&gt;0),SUMIFS(Dados!$F:$F,Dados!$C:$C,$D:$D,Dados!$B:$B,$N$2,Dados!$I:$I,$3:$3)%*$I$2,$I$2))</f>
        <v/>
      </c>
      <c r="J14" s="9" t="str">
        <f t="shared" si="0"/>
        <v/>
      </c>
      <c r="K14" s="9" t="str">
        <f>IF($G14="SEM MOVIMENTO","",IF(AND($G14="AVALIADO",SUMIFS(Dados!$A:$A,Dados!$C:$C,$D:$D,Dados!$B:$B,$N$2,Dados!$I:$I,$3:$3)&lt;&gt;0),SUMIFS(Dados!$F:$F,Dados!$C:$C,$D:$D,Dados!$B:$B,$N$2,Dados!$I:$I,$3:$3)%*$K$2,$K$2))</f>
        <v/>
      </c>
      <c r="L14" s="9" t="str">
        <f>IF($G14="SEM MOVIMENTO","",IF(AND($G14="AVALIADO",SUMIFS(Dados!$A:$A,Dados!$C:$C,$D:$D,Dados!$B:$B,$N$2,Dados!$I:$I,$3:$3)&lt;&gt;0),SUMIFS(Dados!$F:$F,Dados!$C:$C,$D:$D,Dados!$B:$B,$N$2,Dados!$I:$I,$3:$3)%*$L$2,$L$2))</f>
        <v/>
      </c>
      <c r="M14" s="9" t="str">
        <f>IF($G14="SEM MOVIMENTO","",IF(AND($G14="AVALIADO",SUMIFS(Dados!$A:$A,Dados!$C:$C,$D:$D,Dados!$B:$B,$N$2,Dados!$I:$I,$3:$3)&lt;&gt;0),SUMIFS(Dados!$F:$F,Dados!$C:$C,$D:$D,Dados!$B:$B,$N$2,Dados!$I:$I,$3:$3)%*$M$2,$M$2))</f>
        <v/>
      </c>
      <c r="N14" s="7">
        <f t="shared" si="1"/>
        <v>0</v>
      </c>
    </row>
    <row r="15" spans="1:14" ht="15.75" x14ac:dyDescent="0.25">
      <c r="A15" s="1">
        <v>1875</v>
      </c>
      <c r="B15" s="2" t="s">
        <v>86</v>
      </c>
      <c r="C15" s="1" t="s">
        <v>87</v>
      </c>
      <c r="D15" s="43">
        <v>1875</v>
      </c>
      <c r="E15" s="1" t="s">
        <v>90</v>
      </c>
      <c r="F15" s="1" t="s">
        <v>80</v>
      </c>
      <c r="G15" s="1" t="str">
        <f>IF(SUMIFS(Dados!$A:$A,Dados!$C:$C,'IDGF-Set'!$D:$D,Dados!$B:$B,'IDGF-Set'!$N$2)=0,"SEM MOVIMENTO","AVALIADO")</f>
        <v>SEM MOVIMENTO</v>
      </c>
      <c r="H15" s="42" t="str">
        <f>IFERROR(IF($G15="SEM MOVIMENTO","",IF(G15="AVALIADO",(VLOOKUP(D15,PPM!#REF!,9,FALSE)/100)*$H$2,1*$H$2)),1*$H$2)</f>
        <v/>
      </c>
      <c r="I15" s="9" t="str">
        <f>IF($G15="SEM MOVIMENTO","",IF(AND($G15="AVALIADO",SUMIFS(Dados!$A:$A,Dados!$C:$C,$D:$D,Dados!$B:$B,$N$2,Dados!$I:$I,$3:$3)&lt;&gt;0),SUMIFS(Dados!$F:$F,Dados!$C:$C,$D:$D,Dados!$B:$B,$N$2,Dados!$I:$I,$3:$3)%*$I$2,$I$2))</f>
        <v/>
      </c>
      <c r="J15" s="9" t="str">
        <f t="shared" si="0"/>
        <v/>
      </c>
      <c r="K15" s="9" t="str">
        <f>IF($G15="SEM MOVIMENTO","",IF(AND($G15="AVALIADO",SUMIFS(Dados!$A:$A,Dados!$C:$C,$D:$D,Dados!$B:$B,$N$2,Dados!$I:$I,$3:$3)&lt;&gt;0),SUMIFS(Dados!$F:$F,Dados!$C:$C,$D:$D,Dados!$B:$B,$N$2,Dados!$I:$I,$3:$3)%*$K$2,$K$2))</f>
        <v/>
      </c>
      <c r="L15" s="9" t="str">
        <f>IF($G15="SEM MOVIMENTO","",IF(AND($G15="AVALIADO",SUMIFS(Dados!$A:$A,Dados!$C:$C,$D:$D,Dados!$B:$B,$N$2,Dados!$I:$I,$3:$3)&lt;&gt;0),SUMIFS(Dados!$F:$F,Dados!$C:$C,$D:$D,Dados!$B:$B,$N$2,Dados!$I:$I,$3:$3)%*$L$2,$L$2))</f>
        <v/>
      </c>
      <c r="M15" s="9" t="str">
        <f>IF($G15="SEM MOVIMENTO","",IF(AND($G15="AVALIADO",SUMIFS(Dados!$A:$A,Dados!$C:$C,$D:$D,Dados!$B:$B,$N$2,Dados!$I:$I,$3:$3)&lt;&gt;0),SUMIFS(Dados!$F:$F,Dados!$C:$C,$D:$D,Dados!$B:$B,$N$2,Dados!$I:$I,$3:$3)%*$M$2,$M$2))</f>
        <v/>
      </c>
      <c r="N15" s="7">
        <f t="shared" si="1"/>
        <v>0</v>
      </c>
    </row>
    <row r="16" spans="1:14" ht="15.75" x14ac:dyDescent="0.25">
      <c r="A16" s="1">
        <v>1298</v>
      </c>
      <c r="B16" s="2" t="s">
        <v>30</v>
      </c>
      <c r="C16" s="1" t="s">
        <v>31</v>
      </c>
      <c r="D16" s="43">
        <v>1298</v>
      </c>
      <c r="E16" s="1" t="s">
        <v>90</v>
      </c>
      <c r="F16" s="1" t="s">
        <v>32</v>
      </c>
      <c r="G16" s="1" t="str">
        <f>IF(SUMIFS(Dados!$A:$A,Dados!$C:$C,'IDGF-Set'!$D:$D,Dados!$B:$B,'IDGF-Set'!$N$2)=0,"SEM MOVIMENTO","AVALIADO")</f>
        <v>SEM MOVIMENTO</v>
      </c>
      <c r="H16" s="42" t="str">
        <f>IFERROR(IF($G16="SEM MOVIMENTO","",IF(G16="AVALIADO",(VLOOKUP(D16,PPM!#REF!,9,FALSE)/100)*$H$2,1*$H$2)),1*$H$2)</f>
        <v/>
      </c>
      <c r="I16" s="9" t="str">
        <f>IF($G16="SEM MOVIMENTO","",IF(AND($G16="AVALIADO",SUMIFS(Dados!$A:$A,Dados!$C:$C,$D:$D,Dados!$B:$B,$N$2,Dados!$I:$I,$3:$3)&lt;&gt;0),SUMIFS(Dados!$F:$F,Dados!$C:$C,$D:$D,Dados!$B:$B,$N$2,Dados!$I:$I,$3:$3)%*$I$2,$I$2))</f>
        <v/>
      </c>
      <c r="J16" s="9" t="str">
        <f t="shared" si="0"/>
        <v/>
      </c>
      <c r="K16" s="9" t="str">
        <f>IF($G16="SEM MOVIMENTO","",IF(AND($G16="AVALIADO",SUMIFS(Dados!$A:$A,Dados!$C:$C,$D:$D,Dados!$B:$B,$N$2,Dados!$I:$I,$3:$3)&lt;&gt;0),SUMIFS(Dados!$F:$F,Dados!$C:$C,$D:$D,Dados!$B:$B,$N$2,Dados!$I:$I,$3:$3)%*$K$2,$K$2))</f>
        <v/>
      </c>
      <c r="L16" s="9" t="str">
        <f>IF($G16="SEM MOVIMENTO","",IF(AND($G16="AVALIADO",SUMIFS(Dados!$A:$A,Dados!$C:$C,$D:$D,Dados!$B:$B,$N$2,Dados!$I:$I,$3:$3)&lt;&gt;0),SUMIFS(Dados!$F:$F,Dados!$C:$C,$D:$D,Dados!$B:$B,$N$2,Dados!$I:$I,$3:$3)%*$L$2,$L$2))</f>
        <v/>
      </c>
      <c r="M16" s="9" t="str">
        <f>IF($G16="SEM MOVIMENTO","",IF(AND($G16="AVALIADO",SUMIFS(Dados!$A:$A,Dados!$C:$C,$D:$D,Dados!$B:$B,$N$2,Dados!$I:$I,$3:$3)&lt;&gt;0),SUMIFS(Dados!$F:$F,Dados!$C:$C,$D:$D,Dados!$B:$B,$N$2,Dados!$I:$I,$3:$3)%*$M$2,$M$2))</f>
        <v/>
      </c>
      <c r="N16" s="7">
        <f t="shared" si="1"/>
        <v>0</v>
      </c>
    </row>
    <row r="17" spans="1:14" ht="15.75" x14ac:dyDescent="0.25">
      <c r="A17" s="1">
        <v>2972</v>
      </c>
      <c r="B17" s="2" t="s">
        <v>41</v>
      </c>
      <c r="C17" s="1" t="s">
        <v>42</v>
      </c>
      <c r="D17" s="43">
        <v>2972</v>
      </c>
      <c r="E17" s="1" t="s">
        <v>89</v>
      </c>
      <c r="F17" s="1" t="s">
        <v>43</v>
      </c>
      <c r="G17" s="1" t="str">
        <f>IF(SUMIFS(Dados!$A:$A,Dados!$C:$C,'IDGF-Set'!$D:$D,Dados!$B:$B,'IDGF-Set'!$N$2)=0,"SEM MOVIMENTO","AVALIADO")</f>
        <v>SEM MOVIMENTO</v>
      </c>
      <c r="H17" s="42" t="str">
        <f>IFERROR(IF($G17="SEM MOVIMENTO","",IF(G17="AVALIADO",(VLOOKUP(D17,PPM!#REF!,9,FALSE)/100)*$H$2,1*$H$2)),1*$H$2)</f>
        <v/>
      </c>
      <c r="I17" s="9" t="str">
        <f>IF($G17="SEM MOVIMENTO","",IF(AND($G17="AVALIADO",SUMIFS(Dados!$A:$A,Dados!$C:$C,$D:$D,Dados!$B:$B,$N$2,Dados!$I:$I,$3:$3)&lt;&gt;0),SUMIFS(Dados!$F:$F,Dados!$C:$C,$D:$D,Dados!$B:$B,$N$2,Dados!$I:$I,$3:$3)%*$I$2,$I$2))</f>
        <v/>
      </c>
      <c r="J17" s="9" t="str">
        <f t="shared" si="0"/>
        <v/>
      </c>
      <c r="K17" s="9" t="str">
        <f>IF($G17="SEM MOVIMENTO","",IF(AND($G17="AVALIADO",SUMIFS(Dados!$A:$A,Dados!$C:$C,$D:$D,Dados!$B:$B,$N$2,Dados!$I:$I,$3:$3)&lt;&gt;0),SUMIFS(Dados!$F:$F,Dados!$C:$C,$D:$D,Dados!$B:$B,$N$2,Dados!$I:$I,$3:$3)%*$K$2,$K$2))</f>
        <v/>
      </c>
      <c r="L17" s="9" t="str">
        <f>IF($G17="SEM MOVIMENTO","",IF(AND($G17="AVALIADO",SUMIFS(Dados!$A:$A,Dados!$C:$C,$D:$D,Dados!$B:$B,$N$2,Dados!$I:$I,$3:$3)&lt;&gt;0),SUMIFS(Dados!$F:$F,Dados!$C:$C,$D:$D,Dados!$B:$B,$N$2,Dados!$I:$I,$3:$3)%*$L$2,$L$2))</f>
        <v/>
      </c>
      <c r="M17" s="9" t="str">
        <f>IF($G17="SEM MOVIMENTO","",IF(AND($G17="AVALIADO",SUMIFS(Dados!$A:$A,Dados!$C:$C,$D:$D,Dados!$B:$B,$N$2,Dados!$I:$I,$3:$3)&lt;&gt;0),SUMIFS(Dados!$F:$F,Dados!$C:$C,$D:$D,Dados!$B:$B,$N$2,Dados!$I:$I,$3:$3)%*$M$2,$M$2))</f>
        <v/>
      </c>
      <c r="N17" s="7">
        <f t="shared" si="1"/>
        <v>0</v>
      </c>
    </row>
    <row r="18" spans="1:14" ht="15.75" x14ac:dyDescent="0.25">
      <c r="A18" s="1">
        <v>1496</v>
      </c>
      <c r="B18" s="2" t="s">
        <v>128</v>
      </c>
      <c r="C18" s="1" t="s">
        <v>129</v>
      </c>
      <c r="D18" s="43">
        <v>1496</v>
      </c>
      <c r="E18" s="1" t="s">
        <v>138</v>
      </c>
      <c r="F18" s="1" t="s">
        <v>136</v>
      </c>
      <c r="G18" s="1" t="str">
        <f>IF(SUMIFS(Dados!$A:$A,Dados!$C:$C,'IDGF-Set'!$D:$D,Dados!$B:$B,'IDGF-Set'!$N$2)=0,"SEM MOVIMENTO","AVALIADO")</f>
        <v>SEM MOVIMENTO</v>
      </c>
      <c r="H18" s="42" t="str">
        <f>IFERROR(IF($G18="SEM MOVIMENTO","",IF(G18="AVALIADO",(VLOOKUP(D18,PPM!#REF!,9,FALSE)/100)*$H$2,1*$H$2)),1*$H$2)</f>
        <v/>
      </c>
      <c r="I18" s="9" t="str">
        <f>IF($G18="SEM MOVIMENTO","",IF(AND($G18="AVALIADO",SUMIFS(Dados!$A:$A,Dados!$C:$C,$D:$D,Dados!$B:$B,$N$2,Dados!$I:$I,$3:$3)&lt;&gt;0),SUMIFS(Dados!$F:$F,Dados!$C:$C,$D:$D,Dados!$B:$B,$N$2,Dados!$I:$I,$3:$3)%*$I$2,$I$2))</f>
        <v/>
      </c>
      <c r="J18" s="9" t="str">
        <f t="shared" si="0"/>
        <v/>
      </c>
      <c r="K18" s="9" t="str">
        <f>IF($G18="SEM MOVIMENTO","",IF(AND($G18="AVALIADO",SUMIFS(Dados!$A:$A,Dados!$C:$C,$D:$D,Dados!$B:$B,$N$2,Dados!$I:$I,$3:$3)&lt;&gt;0),SUMIFS(Dados!$F:$F,Dados!$C:$C,$D:$D,Dados!$B:$B,$N$2,Dados!$I:$I,$3:$3)%*$K$2,$K$2))</f>
        <v/>
      </c>
      <c r="L18" s="9" t="str">
        <f>IF($G18="SEM MOVIMENTO","",IF(AND($G18="AVALIADO",SUMIFS(Dados!$A:$A,Dados!$C:$C,$D:$D,Dados!$B:$B,$N$2,Dados!$I:$I,$3:$3)&lt;&gt;0),SUMIFS(Dados!$F:$F,Dados!$C:$C,$D:$D,Dados!$B:$B,$N$2,Dados!$I:$I,$3:$3)%*$L$2,$L$2))</f>
        <v/>
      </c>
      <c r="M18" s="9" t="str">
        <f>IF($G18="SEM MOVIMENTO","",IF(AND($G18="AVALIADO",SUMIFS(Dados!$A:$A,Dados!$C:$C,$D:$D,Dados!$B:$B,$N$2,Dados!$I:$I,$3:$3)&lt;&gt;0),SUMIFS(Dados!$F:$F,Dados!$C:$C,$D:$D,Dados!$B:$B,$N$2,Dados!$I:$I,$3:$3)%*$M$2,$M$2))</f>
        <v/>
      </c>
      <c r="N18" s="7">
        <f t="shared" si="1"/>
        <v>0</v>
      </c>
    </row>
    <row r="19" spans="1:14" ht="15.75" x14ac:dyDescent="0.25">
      <c r="A19" s="1">
        <v>1067</v>
      </c>
      <c r="B19" s="2" t="s">
        <v>115</v>
      </c>
      <c r="C19" s="1" t="s">
        <v>116</v>
      </c>
      <c r="D19" s="43">
        <v>1067</v>
      </c>
      <c r="E19" s="1" t="s">
        <v>138</v>
      </c>
      <c r="F19" s="1" t="s">
        <v>134</v>
      </c>
      <c r="G19" s="1" t="str">
        <f>IF(SUMIFS(Dados!$A:$A,Dados!$C:$C,'IDGF-Set'!$D:$D,Dados!$B:$B,'IDGF-Set'!$N$2)=0,"SEM MOVIMENTO","AVALIADO")</f>
        <v>SEM MOVIMENTO</v>
      </c>
      <c r="H19" s="42" t="str">
        <f>IFERROR(IF($G19="SEM MOVIMENTO","",IF(G19="AVALIADO",(VLOOKUP(D19,PPM!#REF!,9,FALSE)/100)*$H$2,1*$H$2)),1*$H$2)</f>
        <v/>
      </c>
      <c r="I19" s="9" t="str">
        <f>IF($G19="SEM MOVIMENTO","",IF(AND($G19="AVALIADO",SUMIFS(Dados!$A:$A,Dados!$C:$C,$D:$D,Dados!$B:$B,$N$2,Dados!$I:$I,$3:$3)&lt;&gt;0),SUMIFS(Dados!$F:$F,Dados!$C:$C,$D:$D,Dados!$B:$B,$N$2,Dados!$I:$I,$3:$3)%*$I$2,$I$2))</f>
        <v/>
      </c>
      <c r="J19" s="9" t="str">
        <f t="shared" si="0"/>
        <v/>
      </c>
      <c r="K19" s="9" t="str">
        <f>IF($G19="SEM MOVIMENTO","",IF(AND($G19="AVALIADO",SUMIFS(Dados!$A:$A,Dados!$C:$C,$D:$D,Dados!$B:$B,$N$2,Dados!$I:$I,$3:$3)&lt;&gt;0),SUMIFS(Dados!$F:$F,Dados!$C:$C,$D:$D,Dados!$B:$B,$N$2,Dados!$I:$I,$3:$3)%*$K$2,$K$2))</f>
        <v/>
      </c>
      <c r="L19" s="9" t="str">
        <f>IF($G19="SEM MOVIMENTO","",IF(AND($G19="AVALIADO",SUMIFS(Dados!$A:$A,Dados!$C:$C,$D:$D,Dados!$B:$B,$N$2,Dados!$I:$I,$3:$3)&lt;&gt;0),SUMIFS(Dados!$F:$F,Dados!$C:$C,$D:$D,Dados!$B:$B,$N$2,Dados!$I:$I,$3:$3)%*$L$2,$L$2))</f>
        <v/>
      </c>
      <c r="M19" s="9" t="str">
        <f>IF($G19="SEM MOVIMENTO","",IF(AND($G19="AVALIADO",SUMIFS(Dados!$A:$A,Dados!$C:$C,$D:$D,Dados!$B:$B,$N$2,Dados!$I:$I,$3:$3)&lt;&gt;0),SUMIFS(Dados!$F:$F,Dados!$C:$C,$D:$D,Dados!$B:$B,$N$2,Dados!$I:$I,$3:$3)%*$M$2,$M$2))</f>
        <v/>
      </c>
      <c r="N19" s="7">
        <f t="shared" si="1"/>
        <v>0</v>
      </c>
    </row>
    <row r="20" spans="1:14" ht="15.75" x14ac:dyDescent="0.25">
      <c r="A20" s="1">
        <v>1273</v>
      </c>
      <c r="B20" s="2" t="s">
        <v>103</v>
      </c>
      <c r="C20" s="1" t="s">
        <v>104</v>
      </c>
      <c r="D20" s="43">
        <v>1273</v>
      </c>
      <c r="E20" s="1" t="s">
        <v>89</v>
      </c>
      <c r="F20" s="1" t="s">
        <v>94</v>
      </c>
      <c r="G20" s="1" t="str">
        <f>IF(SUMIFS(Dados!$A:$A,Dados!$C:$C,'IDGF-Set'!$D:$D,Dados!$B:$B,'IDGF-Set'!$N$2)=0,"SEM MOVIMENTO","AVALIADO")</f>
        <v>SEM MOVIMENTO</v>
      </c>
      <c r="H20" s="42" t="str">
        <f>IFERROR(IF($G20="SEM MOVIMENTO","",IF(G20="AVALIADO",(VLOOKUP(D20,PPM!#REF!,9,FALSE)/100)*$H$2,1*$H$2)),1*$H$2)</f>
        <v/>
      </c>
      <c r="I20" s="9" t="str">
        <f>IF($G20="SEM MOVIMENTO","",IF(AND($G20="AVALIADO",SUMIFS(Dados!$A:$A,Dados!$C:$C,$D:$D,Dados!$B:$B,$N$2,Dados!$I:$I,$3:$3)&lt;&gt;0),SUMIFS(Dados!$F:$F,Dados!$C:$C,$D:$D,Dados!$B:$B,$N$2,Dados!$I:$I,$3:$3)%*$I$2,$I$2))</f>
        <v/>
      </c>
      <c r="J20" s="9" t="str">
        <f t="shared" si="0"/>
        <v/>
      </c>
      <c r="K20" s="9" t="str">
        <f>IF($G20="SEM MOVIMENTO","",IF(AND($G20="AVALIADO",SUMIFS(Dados!$A:$A,Dados!$C:$C,$D:$D,Dados!$B:$B,$N$2,Dados!$I:$I,$3:$3)&lt;&gt;0),SUMIFS(Dados!$F:$F,Dados!$C:$C,$D:$D,Dados!$B:$B,$N$2,Dados!$I:$I,$3:$3)%*$K$2,$K$2))</f>
        <v/>
      </c>
      <c r="L20" s="9" t="str">
        <f>IF($G20="SEM MOVIMENTO","",IF(AND($G20="AVALIADO",SUMIFS(Dados!$A:$A,Dados!$C:$C,$D:$D,Dados!$B:$B,$N$2,Dados!$I:$I,$3:$3)&lt;&gt;0),SUMIFS(Dados!$F:$F,Dados!$C:$C,$D:$D,Dados!$B:$B,$N$2,Dados!$I:$I,$3:$3)%*$L$2,$L$2))</f>
        <v/>
      </c>
      <c r="M20" s="9" t="str">
        <f>IF($G20="SEM MOVIMENTO","",IF(AND($G20="AVALIADO",SUMIFS(Dados!$A:$A,Dados!$C:$C,$D:$D,Dados!$B:$B,$N$2,Dados!$I:$I,$3:$3)&lt;&gt;0),SUMIFS(Dados!$F:$F,Dados!$C:$C,$D:$D,Dados!$B:$B,$N$2,Dados!$I:$I,$3:$3)%*$M$2,$M$2))</f>
        <v/>
      </c>
      <c r="N20" s="7">
        <f t="shared" si="1"/>
        <v>0</v>
      </c>
    </row>
    <row r="21" spans="1:14" ht="15.75" x14ac:dyDescent="0.25">
      <c r="A21" s="1">
        <v>1031</v>
      </c>
      <c r="B21" s="2" t="s">
        <v>122</v>
      </c>
      <c r="C21" s="1" t="s">
        <v>123</v>
      </c>
      <c r="D21" s="43">
        <v>1031</v>
      </c>
      <c r="E21" s="1" t="s">
        <v>138</v>
      </c>
      <c r="F21" s="1" t="s">
        <v>136</v>
      </c>
      <c r="G21" s="1" t="str">
        <f>IF(SUMIFS(Dados!$A:$A,Dados!$C:$C,'IDGF-Set'!$D:$D,Dados!$B:$B,'IDGF-Set'!$N$2)=0,"SEM MOVIMENTO","AVALIADO")</f>
        <v>SEM MOVIMENTO</v>
      </c>
      <c r="H21" s="42" t="str">
        <f>IFERROR(IF($G21="SEM MOVIMENTO","",IF(G21="AVALIADO",(VLOOKUP(D21,PPM!#REF!,9,FALSE)/100)*$H$2,1*$H$2)),1*$H$2)</f>
        <v/>
      </c>
      <c r="I21" s="9" t="str">
        <f>IF($G21="SEM MOVIMENTO","",IF(AND($G21="AVALIADO",SUMIFS(Dados!$A:$A,Dados!$C:$C,$D:$D,Dados!$B:$B,$N$2,Dados!$I:$I,$3:$3)&lt;&gt;0),SUMIFS(Dados!$F:$F,Dados!$C:$C,$D:$D,Dados!$B:$B,$N$2,Dados!$I:$I,$3:$3)%*$I$2,$I$2))</f>
        <v/>
      </c>
      <c r="J21" s="9" t="str">
        <f t="shared" si="0"/>
        <v/>
      </c>
      <c r="K21" s="9" t="str">
        <f>IF($G21="SEM MOVIMENTO","",IF(AND($G21="AVALIADO",SUMIFS(Dados!$A:$A,Dados!$C:$C,$D:$D,Dados!$B:$B,$N$2,Dados!$I:$I,$3:$3)&lt;&gt;0),SUMIFS(Dados!$F:$F,Dados!$C:$C,$D:$D,Dados!$B:$B,$N$2,Dados!$I:$I,$3:$3)%*$K$2,$K$2))</f>
        <v/>
      </c>
      <c r="L21" s="9" t="str">
        <f>IF($G21="SEM MOVIMENTO","",IF(AND($G21="AVALIADO",SUMIFS(Dados!$A:$A,Dados!$C:$C,$D:$D,Dados!$B:$B,$N$2,Dados!$I:$I,$3:$3)&lt;&gt;0),SUMIFS(Dados!$F:$F,Dados!$C:$C,$D:$D,Dados!$B:$B,$N$2,Dados!$I:$I,$3:$3)%*$L$2,$L$2))</f>
        <v/>
      </c>
      <c r="M21" s="9" t="str">
        <f>IF($G21="SEM MOVIMENTO","",IF(AND($G21="AVALIADO",SUMIFS(Dados!$A:$A,Dados!$C:$C,$D:$D,Dados!$B:$B,$N$2,Dados!$I:$I,$3:$3)&lt;&gt;0),SUMIFS(Dados!$F:$F,Dados!$C:$C,$D:$D,Dados!$B:$B,$N$2,Dados!$I:$I,$3:$3)%*$M$2,$M$2))</f>
        <v/>
      </c>
      <c r="N21" s="7">
        <f t="shared" si="1"/>
        <v>0</v>
      </c>
    </row>
    <row r="22" spans="1:14" ht="15.75" x14ac:dyDescent="0.25">
      <c r="A22" s="1">
        <v>1424</v>
      </c>
      <c r="B22" s="2" t="s">
        <v>124</v>
      </c>
      <c r="C22" s="1" t="s">
        <v>125</v>
      </c>
      <c r="D22" s="43">
        <v>1424</v>
      </c>
      <c r="E22" s="1" t="s">
        <v>138</v>
      </c>
      <c r="F22" s="1" t="s">
        <v>136</v>
      </c>
      <c r="G22" s="1" t="str">
        <f>IF(SUMIFS(Dados!$A:$A,Dados!$C:$C,'IDGF-Set'!$D:$D,Dados!$B:$B,'IDGF-Set'!$N$2)=0,"SEM MOVIMENTO","AVALIADO")</f>
        <v>SEM MOVIMENTO</v>
      </c>
      <c r="H22" s="42" t="str">
        <f>IFERROR(IF($G22="SEM MOVIMENTO","",IF(G22="AVALIADO",(VLOOKUP(D22,PPM!#REF!,9,FALSE)/100)*$H$2,1*$H$2)),1*$H$2)</f>
        <v/>
      </c>
      <c r="I22" s="9" t="str">
        <f>IF($G22="SEM MOVIMENTO","",IF(AND($G22="AVALIADO",SUMIFS(Dados!$A:$A,Dados!$C:$C,$D:$D,Dados!$B:$B,$N$2,Dados!$I:$I,$3:$3)&lt;&gt;0),SUMIFS(Dados!$F:$F,Dados!$C:$C,$D:$D,Dados!$B:$B,$N$2,Dados!$I:$I,$3:$3)%*$I$2,$I$2))</f>
        <v/>
      </c>
      <c r="J22" s="9" t="str">
        <f t="shared" si="0"/>
        <v/>
      </c>
      <c r="K22" s="9" t="str">
        <f>IF($G22="SEM MOVIMENTO","",IF(AND($G22="AVALIADO",SUMIFS(Dados!$A:$A,Dados!$C:$C,$D:$D,Dados!$B:$B,$N$2,Dados!$I:$I,$3:$3)&lt;&gt;0),SUMIFS(Dados!$F:$F,Dados!$C:$C,$D:$D,Dados!$B:$B,$N$2,Dados!$I:$I,$3:$3)%*$K$2,$K$2))</f>
        <v/>
      </c>
      <c r="L22" s="9" t="str">
        <f>IF($G22="SEM MOVIMENTO","",IF(AND($G22="AVALIADO",SUMIFS(Dados!$A:$A,Dados!$C:$C,$D:$D,Dados!$B:$B,$N$2,Dados!$I:$I,$3:$3)&lt;&gt;0),SUMIFS(Dados!$F:$F,Dados!$C:$C,$D:$D,Dados!$B:$B,$N$2,Dados!$I:$I,$3:$3)%*$L$2,$L$2))</f>
        <v/>
      </c>
      <c r="M22" s="9" t="str">
        <f>IF($G22="SEM MOVIMENTO","",IF(AND($G22="AVALIADO",SUMIFS(Dados!$A:$A,Dados!$C:$C,$D:$D,Dados!$B:$B,$N$2,Dados!$I:$I,$3:$3)&lt;&gt;0),SUMIFS(Dados!$F:$F,Dados!$C:$C,$D:$D,Dados!$B:$B,$N$2,Dados!$I:$I,$3:$3)%*$M$2,$M$2))</f>
        <v/>
      </c>
      <c r="N22" s="7">
        <f t="shared" si="1"/>
        <v>0</v>
      </c>
    </row>
    <row r="23" spans="1:14" ht="15.75" x14ac:dyDescent="0.25">
      <c r="A23" s="1">
        <v>1828</v>
      </c>
      <c r="B23" s="2" t="s">
        <v>132</v>
      </c>
      <c r="C23" s="1" t="s">
        <v>133</v>
      </c>
      <c r="D23" s="43">
        <v>1828</v>
      </c>
      <c r="E23" s="1" t="s">
        <v>138</v>
      </c>
      <c r="F23" s="1" t="s">
        <v>134</v>
      </c>
      <c r="G23" s="1" t="str">
        <f>IF(SUMIFS(Dados!$A:$A,Dados!$C:$C,'IDGF-Set'!$D:$D,Dados!$B:$B,'IDGF-Set'!$N$2)=0,"SEM MOVIMENTO","AVALIADO")</f>
        <v>SEM MOVIMENTO</v>
      </c>
      <c r="H23" s="42" t="str">
        <f>IFERROR(IF($G23="SEM MOVIMENTO","",IF(G23="AVALIADO",(VLOOKUP(D23,PPM!#REF!,9,FALSE)/100)*$H$2,1*$H$2)),1*$H$2)</f>
        <v/>
      </c>
      <c r="I23" s="9" t="str">
        <f>IF($G23="SEM MOVIMENTO","",IF(AND($G23="AVALIADO",SUMIFS(Dados!$A:$A,Dados!$C:$C,$D:$D,Dados!$B:$B,$N$2,Dados!$I:$I,$3:$3)&lt;&gt;0),SUMIFS(Dados!$F:$F,Dados!$C:$C,$D:$D,Dados!$B:$B,$N$2,Dados!$I:$I,$3:$3)%*$I$2,$I$2))</f>
        <v/>
      </c>
      <c r="J23" s="9" t="str">
        <f t="shared" si="0"/>
        <v/>
      </c>
      <c r="K23" s="9" t="str">
        <f>IF($G23="SEM MOVIMENTO","",IF(AND($G23="AVALIADO",SUMIFS(Dados!$A:$A,Dados!$C:$C,$D:$D,Dados!$B:$B,$N$2,Dados!$I:$I,$3:$3)&lt;&gt;0),SUMIFS(Dados!$F:$F,Dados!$C:$C,$D:$D,Dados!$B:$B,$N$2,Dados!$I:$I,$3:$3)%*$K$2,$K$2))</f>
        <v/>
      </c>
      <c r="L23" s="9" t="str">
        <f>IF($G23="SEM MOVIMENTO","",IF(AND($G23="AVALIADO",SUMIFS(Dados!$A:$A,Dados!$C:$C,$D:$D,Dados!$B:$B,$N$2,Dados!$I:$I,$3:$3)&lt;&gt;0),SUMIFS(Dados!$F:$F,Dados!$C:$C,$D:$D,Dados!$B:$B,$N$2,Dados!$I:$I,$3:$3)%*$L$2,$L$2))</f>
        <v/>
      </c>
      <c r="M23" s="9" t="str">
        <f>IF($G23="SEM MOVIMENTO","",IF(AND($G23="AVALIADO",SUMIFS(Dados!$A:$A,Dados!$C:$C,$D:$D,Dados!$B:$B,$N$2,Dados!$I:$I,$3:$3)&lt;&gt;0),SUMIFS(Dados!$F:$F,Dados!$C:$C,$D:$D,Dados!$B:$B,$N$2,Dados!$I:$I,$3:$3)%*$M$2,$M$2))</f>
        <v/>
      </c>
      <c r="N23" s="7">
        <f t="shared" si="1"/>
        <v>0</v>
      </c>
    </row>
    <row r="24" spans="1:14" ht="15.75" x14ac:dyDescent="0.25">
      <c r="A24" s="1">
        <v>1291</v>
      </c>
      <c r="B24" s="2" t="s">
        <v>119</v>
      </c>
      <c r="C24" s="1" t="s">
        <v>120</v>
      </c>
      <c r="D24" s="43">
        <v>1291</v>
      </c>
      <c r="E24" s="1" t="s">
        <v>138</v>
      </c>
      <c r="F24" s="1" t="s">
        <v>135</v>
      </c>
      <c r="G24" s="1" t="str">
        <f>IF(SUMIFS(Dados!$A:$A,Dados!$C:$C,'IDGF-Set'!$D:$D,Dados!$B:$B,'IDGF-Set'!$N$2)=0,"SEM MOVIMENTO","AVALIADO")</f>
        <v>SEM MOVIMENTO</v>
      </c>
      <c r="H24" s="42" t="str">
        <f>IFERROR(IF($G24="SEM MOVIMENTO","",IF(G24="AVALIADO",(VLOOKUP(D24,PPM!#REF!,9,FALSE)/100)*$H$2,1*$H$2)),1*$H$2)</f>
        <v/>
      </c>
      <c r="I24" s="9" t="str">
        <f>IF($G24="SEM MOVIMENTO","",IF(AND($G24="AVALIADO",SUMIFS(Dados!$A:$A,Dados!$C:$C,$D:$D,Dados!$B:$B,$N$2,Dados!$I:$I,$3:$3)&lt;&gt;0),SUMIFS(Dados!$F:$F,Dados!$C:$C,$D:$D,Dados!$B:$B,$N$2,Dados!$I:$I,$3:$3)%*$I$2,$I$2))</f>
        <v/>
      </c>
      <c r="J24" s="9" t="str">
        <f t="shared" si="0"/>
        <v/>
      </c>
      <c r="K24" s="9" t="str">
        <f>IF($G24="SEM MOVIMENTO","",IF(AND($G24="AVALIADO",SUMIFS(Dados!$A:$A,Dados!$C:$C,$D:$D,Dados!$B:$B,$N$2,Dados!$I:$I,$3:$3)&lt;&gt;0),SUMIFS(Dados!$F:$F,Dados!$C:$C,$D:$D,Dados!$B:$B,$N$2,Dados!$I:$I,$3:$3)%*$K$2,$K$2))</f>
        <v/>
      </c>
      <c r="L24" s="9" t="str">
        <f>IF($G24="SEM MOVIMENTO","",IF(AND($G24="AVALIADO",SUMIFS(Dados!$A:$A,Dados!$C:$C,$D:$D,Dados!$B:$B,$N$2,Dados!$I:$I,$3:$3)&lt;&gt;0),SUMIFS(Dados!$F:$F,Dados!$C:$C,$D:$D,Dados!$B:$B,$N$2,Dados!$I:$I,$3:$3)%*$L$2,$L$2))</f>
        <v/>
      </c>
      <c r="M24" s="9" t="str">
        <f>IF($G24="SEM MOVIMENTO","",IF(AND($G24="AVALIADO",SUMIFS(Dados!$A:$A,Dados!$C:$C,$D:$D,Dados!$B:$B,$N$2,Dados!$I:$I,$3:$3)&lt;&gt;0),SUMIFS(Dados!$F:$F,Dados!$C:$C,$D:$D,Dados!$B:$B,$N$2,Dados!$I:$I,$3:$3)%*$M$2,$M$2))</f>
        <v/>
      </c>
      <c r="N24" s="7">
        <f t="shared" si="1"/>
        <v>0</v>
      </c>
    </row>
    <row r="25" spans="1:14" ht="15.75" x14ac:dyDescent="0.25">
      <c r="A25" s="1">
        <v>1294</v>
      </c>
      <c r="B25" s="3" t="s">
        <v>71</v>
      </c>
      <c r="C25" s="1" t="s">
        <v>72</v>
      </c>
      <c r="D25" s="43">
        <v>1294</v>
      </c>
      <c r="E25" s="1" t="s">
        <v>91</v>
      </c>
      <c r="F25" s="1" t="s">
        <v>64</v>
      </c>
      <c r="G25" s="1" t="str">
        <f>IF(SUMIFS(Dados!$A:$A,Dados!$C:$C,'IDGF-Set'!$D:$D,Dados!$B:$B,'IDGF-Set'!$N$2)=0,"SEM MOVIMENTO","AVALIADO")</f>
        <v>SEM MOVIMENTO</v>
      </c>
      <c r="H25" s="42" t="str">
        <f>IFERROR(IF($G25="SEM MOVIMENTO","",IF(G25="AVALIADO",(VLOOKUP(D25,PPM!#REF!,9,FALSE)/100)*$H$2,1*$H$2)),1*$H$2)</f>
        <v/>
      </c>
      <c r="I25" s="9" t="str">
        <f>IF($G25="SEM MOVIMENTO","",IF(AND($G25="AVALIADO",SUMIFS(Dados!$A:$A,Dados!$C:$C,$D:$D,Dados!$B:$B,$N$2,Dados!$I:$I,$3:$3)&lt;&gt;0),SUMIFS(Dados!$F:$F,Dados!$C:$C,$D:$D,Dados!$B:$B,$N$2,Dados!$I:$I,$3:$3)%*$I$2,$I$2))</f>
        <v/>
      </c>
      <c r="J25" s="9" t="str">
        <f t="shared" si="0"/>
        <v/>
      </c>
      <c r="K25" s="9" t="str">
        <f>IF($G25="SEM MOVIMENTO","",IF(AND($G25="AVALIADO",SUMIFS(Dados!$A:$A,Dados!$C:$C,$D:$D,Dados!$B:$B,$N$2,Dados!$I:$I,$3:$3)&lt;&gt;0),SUMIFS(Dados!$F:$F,Dados!$C:$C,$D:$D,Dados!$B:$B,$N$2,Dados!$I:$I,$3:$3)%*$K$2,$K$2))</f>
        <v/>
      </c>
      <c r="L25" s="9" t="str">
        <f>IF($G25="SEM MOVIMENTO","",IF(AND($G25="AVALIADO",SUMIFS(Dados!$A:$A,Dados!$C:$C,$D:$D,Dados!$B:$B,$N$2,Dados!$I:$I,$3:$3)&lt;&gt;0),SUMIFS(Dados!$F:$F,Dados!$C:$C,$D:$D,Dados!$B:$B,$N$2,Dados!$I:$I,$3:$3)%*$L$2,$L$2))</f>
        <v/>
      </c>
      <c r="M25" s="9" t="str">
        <f>IF($G25="SEM MOVIMENTO","",IF(AND($G25="AVALIADO",SUMIFS(Dados!$A:$A,Dados!$C:$C,$D:$D,Dados!$B:$B,$N$2,Dados!$I:$I,$3:$3)&lt;&gt;0),SUMIFS(Dados!$F:$F,Dados!$C:$C,$D:$D,Dados!$B:$B,$N$2,Dados!$I:$I,$3:$3)%*$M$2,$M$2))</f>
        <v/>
      </c>
      <c r="N25" s="7">
        <f t="shared" si="1"/>
        <v>0</v>
      </c>
    </row>
    <row r="26" spans="1:14" ht="15.75" x14ac:dyDescent="0.25">
      <c r="A26" s="1">
        <v>1296</v>
      </c>
      <c r="B26" s="2" t="s">
        <v>62</v>
      </c>
      <c r="C26" s="1" t="s">
        <v>63</v>
      </c>
      <c r="D26" s="43">
        <v>1296</v>
      </c>
      <c r="E26" s="1" t="s">
        <v>91</v>
      </c>
      <c r="F26" s="1" t="s">
        <v>64</v>
      </c>
      <c r="G26" s="1" t="str">
        <f>IF(SUMIFS(Dados!$A:$A,Dados!$C:$C,'IDGF-Set'!$D:$D,Dados!$B:$B,'IDGF-Set'!$N$2)=0,"SEM MOVIMENTO","AVALIADO")</f>
        <v>SEM MOVIMENTO</v>
      </c>
      <c r="H26" s="42" t="str">
        <f>IFERROR(IF($G26="SEM MOVIMENTO","",IF(G26="AVALIADO",(VLOOKUP(D26,PPM!#REF!,9,FALSE)/100)*$H$2,1*$H$2)),1*$H$2)</f>
        <v/>
      </c>
      <c r="I26" s="9" t="str">
        <f>IF($G26="SEM MOVIMENTO","",IF(AND($G26="AVALIADO",SUMIFS(Dados!$A:$A,Dados!$C:$C,$D:$D,Dados!$B:$B,$N$2,Dados!$I:$I,$3:$3)&lt;&gt;0),SUMIFS(Dados!$F:$F,Dados!$C:$C,$D:$D,Dados!$B:$B,$N$2,Dados!$I:$I,$3:$3)%*$I$2,$I$2))</f>
        <v/>
      </c>
      <c r="J26" s="9" t="str">
        <f t="shared" si="0"/>
        <v/>
      </c>
      <c r="K26" s="9" t="str">
        <f>IF($G26="SEM MOVIMENTO","",IF(AND($G26="AVALIADO",SUMIFS(Dados!$A:$A,Dados!$C:$C,$D:$D,Dados!$B:$B,$N$2,Dados!$I:$I,$3:$3)&lt;&gt;0),SUMIFS(Dados!$F:$F,Dados!$C:$C,$D:$D,Dados!$B:$B,$N$2,Dados!$I:$I,$3:$3)%*$K$2,$K$2))</f>
        <v/>
      </c>
      <c r="L26" s="9" t="str">
        <f>IF($G26="SEM MOVIMENTO","",IF(AND($G26="AVALIADO",SUMIFS(Dados!$A:$A,Dados!$C:$C,$D:$D,Dados!$B:$B,$N$2,Dados!$I:$I,$3:$3)&lt;&gt;0),SUMIFS(Dados!$F:$F,Dados!$C:$C,$D:$D,Dados!$B:$B,$N$2,Dados!$I:$I,$3:$3)%*$L$2,$L$2))</f>
        <v/>
      </c>
      <c r="M26" s="9" t="str">
        <f>IF($G26="SEM MOVIMENTO","",IF(AND($G26="AVALIADO",SUMIFS(Dados!$A:$A,Dados!$C:$C,$D:$D,Dados!$B:$B,$N$2,Dados!$I:$I,$3:$3)&lt;&gt;0),SUMIFS(Dados!$F:$F,Dados!$C:$C,$D:$D,Dados!$B:$B,$N$2,Dados!$I:$I,$3:$3)%*$M$2,$M$2))</f>
        <v/>
      </c>
      <c r="N26" s="7">
        <f t="shared" si="1"/>
        <v>0</v>
      </c>
    </row>
    <row r="27" spans="1:14" ht="15.75" x14ac:dyDescent="0.25">
      <c r="A27" s="1">
        <v>1992</v>
      </c>
      <c r="B27" s="2" t="s">
        <v>24</v>
      </c>
      <c r="C27" s="1" t="s">
        <v>25</v>
      </c>
      <c r="D27" s="43">
        <v>1992</v>
      </c>
      <c r="E27" s="1" t="s">
        <v>90</v>
      </c>
      <c r="F27" s="1" t="s">
        <v>26</v>
      </c>
      <c r="G27" s="1" t="str">
        <f>IF(SUMIFS(Dados!$A:$A,Dados!$C:$C,'IDGF-Set'!$D:$D,Dados!$B:$B,'IDGF-Set'!$N$2)=0,"SEM MOVIMENTO","AVALIADO")</f>
        <v>SEM MOVIMENTO</v>
      </c>
      <c r="H27" s="42" t="str">
        <f>IFERROR(IF($G27="SEM MOVIMENTO","",IF(G27="AVALIADO",(VLOOKUP(D27,PPM!#REF!,9,FALSE)/100)*$H$2,1*$H$2)),1*$H$2)</f>
        <v/>
      </c>
      <c r="I27" s="9" t="str">
        <f>IF($G27="SEM MOVIMENTO","",IF(AND($G27="AVALIADO",SUMIFS(Dados!$A:$A,Dados!$C:$C,$D:$D,Dados!$B:$B,$N$2,Dados!$I:$I,$3:$3)&lt;&gt;0),SUMIFS(Dados!$F:$F,Dados!$C:$C,$D:$D,Dados!$B:$B,$N$2,Dados!$I:$I,$3:$3)%*$I$2,$I$2))</f>
        <v/>
      </c>
      <c r="J27" s="9" t="str">
        <f t="shared" si="0"/>
        <v/>
      </c>
      <c r="K27" s="9" t="str">
        <f>IF($G27="SEM MOVIMENTO","",IF(AND($G27="AVALIADO",SUMIFS(Dados!$A:$A,Dados!$C:$C,$D:$D,Dados!$B:$B,$N$2,Dados!$I:$I,$3:$3)&lt;&gt;0),SUMIFS(Dados!$F:$F,Dados!$C:$C,$D:$D,Dados!$B:$B,$N$2,Dados!$I:$I,$3:$3)%*$K$2,$K$2))</f>
        <v/>
      </c>
      <c r="L27" s="9" t="str">
        <f>IF($G27="SEM MOVIMENTO","",IF(AND($G27="AVALIADO",SUMIFS(Dados!$A:$A,Dados!$C:$C,$D:$D,Dados!$B:$B,$N$2,Dados!$I:$I,$3:$3)&lt;&gt;0),SUMIFS(Dados!$F:$F,Dados!$C:$C,$D:$D,Dados!$B:$B,$N$2,Dados!$I:$I,$3:$3)%*$L$2,$L$2))</f>
        <v/>
      </c>
      <c r="M27" s="9" t="str">
        <f>IF($G27="SEM MOVIMENTO","",IF(AND($G27="AVALIADO",SUMIFS(Dados!$A:$A,Dados!$C:$C,$D:$D,Dados!$B:$B,$N$2,Dados!$I:$I,$3:$3)&lt;&gt;0),SUMIFS(Dados!$F:$F,Dados!$C:$C,$D:$D,Dados!$B:$B,$N$2,Dados!$I:$I,$3:$3)%*$M$2,$M$2))</f>
        <v/>
      </c>
      <c r="N27" s="7">
        <f t="shared" si="1"/>
        <v>0</v>
      </c>
    </row>
    <row r="28" spans="1:14" ht="15.75" x14ac:dyDescent="0.25">
      <c r="A28" s="1">
        <v>1832</v>
      </c>
      <c r="B28" s="2" t="s">
        <v>18</v>
      </c>
      <c r="C28" s="1" t="s">
        <v>19</v>
      </c>
      <c r="D28" s="43">
        <v>1832</v>
      </c>
      <c r="E28" s="1" t="s">
        <v>90</v>
      </c>
      <c r="F28" s="1" t="s">
        <v>20</v>
      </c>
      <c r="G28" s="1" t="str">
        <f>IF(SUMIFS(Dados!$A:$A,Dados!$C:$C,'IDGF-Set'!$D:$D,Dados!$B:$B,'IDGF-Set'!$N$2)=0,"SEM MOVIMENTO","AVALIADO")</f>
        <v>SEM MOVIMENTO</v>
      </c>
      <c r="H28" s="42" t="str">
        <f>IFERROR(IF($G28="SEM MOVIMENTO","",IF(G28="AVALIADO",(VLOOKUP(D28,PPM!#REF!,9,FALSE)/100)*$H$2,1*$H$2)),1*$H$2)</f>
        <v/>
      </c>
      <c r="I28" s="9" t="str">
        <f>IF($G28="SEM MOVIMENTO","",IF(AND($G28="AVALIADO",SUMIFS(Dados!$A:$A,Dados!$C:$C,$D:$D,Dados!$B:$B,$N$2,Dados!$I:$I,$3:$3)&lt;&gt;0),SUMIFS(Dados!$F:$F,Dados!$C:$C,$D:$D,Dados!$B:$B,$N$2,Dados!$I:$I,$3:$3)%*$I$2,$I$2))</f>
        <v/>
      </c>
      <c r="J28" s="9" t="str">
        <f t="shared" si="0"/>
        <v/>
      </c>
      <c r="K28" s="9" t="str">
        <f>IF($G28="SEM MOVIMENTO","",IF(AND($G28="AVALIADO",SUMIFS(Dados!$A:$A,Dados!$C:$C,$D:$D,Dados!$B:$B,$N$2,Dados!$I:$I,$3:$3)&lt;&gt;0),SUMIFS(Dados!$F:$F,Dados!$C:$C,$D:$D,Dados!$B:$B,$N$2,Dados!$I:$I,$3:$3)%*$K$2,$K$2))</f>
        <v/>
      </c>
      <c r="L28" s="9" t="str">
        <f>IF($G28="SEM MOVIMENTO","",IF(AND($G28="AVALIADO",SUMIFS(Dados!$A:$A,Dados!$C:$C,$D:$D,Dados!$B:$B,$N$2,Dados!$I:$I,$3:$3)&lt;&gt;0),SUMIFS(Dados!$F:$F,Dados!$C:$C,$D:$D,Dados!$B:$B,$N$2,Dados!$I:$I,$3:$3)%*$L$2,$L$2))</f>
        <v/>
      </c>
      <c r="M28" s="9" t="str">
        <f>IF($G28="SEM MOVIMENTO","",IF(AND($G28="AVALIADO",SUMIFS(Dados!$A:$A,Dados!$C:$C,$D:$D,Dados!$B:$B,$N$2,Dados!$I:$I,$3:$3)&lt;&gt;0),SUMIFS(Dados!$F:$F,Dados!$C:$C,$D:$D,Dados!$B:$B,$N$2,Dados!$I:$I,$3:$3)%*$M$2,$M$2))</f>
        <v/>
      </c>
      <c r="N28" s="7">
        <f t="shared" si="1"/>
        <v>0</v>
      </c>
    </row>
    <row r="29" spans="1:14" ht="15.75" x14ac:dyDescent="0.25">
      <c r="A29" s="1">
        <v>1101</v>
      </c>
      <c r="B29" s="2" t="s">
        <v>21</v>
      </c>
      <c r="C29" s="1" t="s">
        <v>22</v>
      </c>
      <c r="D29" s="43">
        <v>1101</v>
      </c>
      <c r="E29" s="1" t="s">
        <v>90</v>
      </c>
      <c r="F29" s="1" t="s">
        <v>23</v>
      </c>
      <c r="G29" s="1" t="str">
        <f>IF(SUMIFS(Dados!$A:$A,Dados!$C:$C,'IDGF-Set'!$D:$D,Dados!$B:$B,'IDGF-Set'!$N$2)=0,"SEM MOVIMENTO","AVALIADO")</f>
        <v>SEM MOVIMENTO</v>
      </c>
      <c r="H29" s="42" t="str">
        <f>IFERROR(IF($G29="SEM MOVIMENTO","",IF(G29="AVALIADO",(VLOOKUP(D29,PPM!#REF!,9,FALSE)/100)*$H$2,1*$H$2)),1*$H$2)</f>
        <v/>
      </c>
      <c r="I29" s="9" t="str">
        <f>IF($G29="SEM MOVIMENTO","",IF(AND($G29="AVALIADO",SUMIFS(Dados!$A:$A,Dados!$C:$C,$D:$D,Dados!$B:$B,$N$2,Dados!$I:$I,$3:$3)&lt;&gt;0),SUMIFS(Dados!$F:$F,Dados!$C:$C,$D:$D,Dados!$B:$B,$N$2,Dados!$I:$I,$3:$3)%*$I$2,$I$2))</f>
        <v/>
      </c>
      <c r="J29" s="9" t="str">
        <f t="shared" si="0"/>
        <v/>
      </c>
      <c r="K29" s="9" t="str">
        <f>IF($G29="SEM MOVIMENTO","",IF(AND($G29="AVALIADO",SUMIFS(Dados!$A:$A,Dados!$C:$C,$D:$D,Dados!$B:$B,$N$2,Dados!$I:$I,$3:$3)&lt;&gt;0),SUMIFS(Dados!$F:$F,Dados!$C:$C,$D:$D,Dados!$B:$B,$N$2,Dados!$I:$I,$3:$3)%*$K$2,$K$2))</f>
        <v/>
      </c>
      <c r="L29" s="9" t="str">
        <f>IF($G29="SEM MOVIMENTO","",IF(AND($G29="AVALIADO",SUMIFS(Dados!$A:$A,Dados!$C:$C,$D:$D,Dados!$B:$B,$N$2,Dados!$I:$I,$3:$3)&lt;&gt;0),SUMIFS(Dados!$F:$F,Dados!$C:$C,$D:$D,Dados!$B:$B,$N$2,Dados!$I:$I,$3:$3)%*$L$2,$L$2))</f>
        <v/>
      </c>
      <c r="M29" s="9" t="str">
        <f>IF($G29="SEM MOVIMENTO","",IF(AND($G29="AVALIADO",SUMIFS(Dados!$A:$A,Dados!$C:$C,$D:$D,Dados!$B:$B,$N$2,Dados!$I:$I,$3:$3)&lt;&gt;0),SUMIFS(Dados!$F:$F,Dados!$C:$C,$D:$D,Dados!$B:$B,$N$2,Dados!$I:$I,$3:$3)%*$M$2,$M$2))</f>
        <v/>
      </c>
      <c r="N29" s="7">
        <f t="shared" si="1"/>
        <v>0</v>
      </c>
    </row>
    <row r="30" spans="1:14" ht="15.75" x14ac:dyDescent="0.25">
      <c r="A30" s="1">
        <v>2657</v>
      </c>
      <c r="B30" s="2" t="s">
        <v>83</v>
      </c>
      <c r="C30" s="1" t="s">
        <v>84</v>
      </c>
      <c r="D30" s="43">
        <v>2657</v>
      </c>
      <c r="E30" s="1" t="s">
        <v>90</v>
      </c>
      <c r="F30" s="1" t="s">
        <v>85</v>
      </c>
      <c r="G30" s="1" t="str">
        <f>IF(SUMIFS(Dados!$A:$A,Dados!$C:$C,'IDGF-Set'!$D:$D,Dados!$B:$B,'IDGF-Set'!$N$2)=0,"SEM MOVIMENTO","AVALIADO")</f>
        <v>SEM MOVIMENTO</v>
      </c>
      <c r="H30" s="42" t="str">
        <f>IFERROR(IF($G30="SEM MOVIMENTO","",IF(G30="AVALIADO",(VLOOKUP(D30,PPM!#REF!,9,FALSE)/100)*$H$2,1*$H$2)),1*$H$2)</f>
        <v/>
      </c>
      <c r="I30" s="9" t="str">
        <f>IF($G30="SEM MOVIMENTO","",IF(AND($G30="AVALIADO",SUMIFS(Dados!$A:$A,Dados!$C:$C,$D:$D,Dados!$B:$B,$N$2,Dados!$I:$I,$3:$3)&lt;&gt;0),SUMIFS(Dados!$F:$F,Dados!$C:$C,$D:$D,Dados!$B:$B,$N$2,Dados!$I:$I,$3:$3)%*$I$2,$I$2))</f>
        <v/>
      </c>
      <c r="J30" s="9" t="str">
        <f t="shared" si="0"/>
        <v/>
      </c>
      <c r="K30" s="9" t="str">
        <f>IF($G30="SEM MOVIMENTO","",IF(AND($G30="AVALIADO",SUMIFS(Dados!$A:$A,Dados!$C:$C,$D:$D,Dados!$B:$B,$N$2,Dados!$I:$I,$3:$3)&lt;&gt;0),SUMIFS(Dados!$F:$F,Dados!$C:$C,$D:$D,Dados!$B:$B,$N$2,Dados!$I:$I,$3:$3)%*$K$2,$K$2))</f>
        <v/>
      </c>
      <c r="L30" s="9" t="str">
        <f>IF($G30="SEM MOVIMENTO","",IF(AND($G30="AVALIADO",SUMIFS(Dados!$A:$A,Dados!$C:$C,$D:$D,Dados!$B:$B,$N$2,Dados!$I:$I,$3:$3)&lt;&gt;0),SUMIFS(Dados!$F:$F,Dados!$C:$C,$D:$D,Dados!$B:$B,$N$2,Dados!$I:$I,$3:$3)%*$L$2,$L$2))</f>
        <v/>
      </c>
      <c r="M30" s="9" t="str">
        <f>IF($G30="SEM MOVIMENTO","",IF(AND($G30="AVALIADO",SUMIFS(Dados!$A:$A,Dados!$C:$C,$D:$D,Dados!$B:$B,$N$2,Dados!$I:$I,$3:$3)&lt;&gt;0),SUMIFS(Dados!$F:$F,Dados!$C:$C,$D:$D,Dados!$B:$B,$N$2,Dados!$I:$I,$3:$3)%*$M$2,$M$2))</f>
        <v/>
      </c>
      <c r="N30" s="7">
        <f t="shared" si="1"/>
        <v>0</v>
      </c>
    </row>
    <row r="31" spans="1:14" ht="15.75" x14ac:dyDescent="0.25">
      <c r="A31" s="1">
        <v>1025</v>
      </c>
      <c r="B31" s="2" t="s">
        <v>47</v>
      </c>
      <c r="C31" s="1" t="s">
        <v>48</v>
      </c>
      <c r="D31" s="43">
        <v>1025</v>
      </c>
      <c r="E31" s="1" t="s">
        <v>89</v>
      </c>
      <c r="F31" s="1" t="s">
        <v>46</v>
      </c>
      <c r="G31" s="1" t="str">
        <f>IF(SUMIFS(Dados!$A:$A,Dados!$C:$C,'IDGF-Set'!$D:$D,Dados!$B:$B,'IDGF-Set'!$N$2)=0,"SEM MOVIMENTO","AVALIADO")</f>
        <v>SEM MOVIMENTO</v>
      </c>
      <c r="H31" s="42" t="str">
        <f>IFERROR(IF($G31="SEM MOVIMENTO","",IF(G31="AVALIADO",(VLOOKUP(D31,PPM!#REF!,9,FALSE)/100)*$H$2,1*$H$2)),1*$H$2)</f>
        <v/>
      </c>
      <c r="I31" s="9" t="str">
        <f>IF($G31="SEM MOVIMENTO","",IF(AND($G31="AVALIADO",SUMIFS(Dados!$A:$A,Dados!$C:$C,$D:$D,Dados!$B:$B,$N$2,Dados!$I:$I,$3:$3)&lt;&gt;0),SUMIFS(Dados!$F:$F,Dados!$C:$C,$D:$D,Dados!$B:$B,$N$2,Dados!$I:$I,$3:$3)%*$I$2,$I$2))</f>
        <v/>
      </c>
      <c r="J31" s="9" t="str">
        <f t="shared" si="0"/>
        <v/>
      </c>
      <c r="K31" s="9" t="str">
        <f>IF($G31="SEM MOVIMENTO","",IF(AND($G31="AVALIADO",SUMIFS(Dados!$A:$A,Dados!$C:$C,$D:$D,Dados!$B:$B,$N$2,Dados!$I:$I,$3:$3)&lt;&gt;0),SUMIFS(Dados!$F:$F,Dados!$C:$C,$D:$D,Dados!$B:$B,$N$2,Dados!$I:$I,$3:$3)%*$K$2,$K$2))</f>
        <v/>
      </c>
      <c r="L31" s="9" t="str">
        <f>IF($G31="SEM MOVIMENTO","",IF(AND($G31="AVALIADO",SUMIFS(Dados!$A:$A,Dados!$C:$C,$D:$D,Dados!$B:$B,$N$2,Dados!$I:$I,$3:$3)&lt;&gt;0),SUMIFS(Dados!$F:$F,Dados!$C:$C,$D:$D,Dados!$B:$B,$N$2,Dados!$I:$I,$3:$3)%*$L$2,$L$2))</f>
        <v/>
      </c>
      <c r="M31" s="9" t="str">
        <f>IF($G31="SEM MOVIMENTO","",IF(AND($G31="AVALIADO",SUMIFS(Dados!$A:$A,Dados!$C:$C,$D:$D,Dados!$B:$B,$N$2,Dados!$I:$I,$3:$3)&lt;&gt;0),SUMIFS(Dados!$F:$F,Dados!$C:$C,$D:$D,Dados!$B:$B,$N$2,Dados!$I:$I,$3:$3)%*$M$2,$M$2))</f>
        <v/>
      </c>
      <c r="N31" s="7">
        <f t="shared" si="1"/>
        <v>0</v>
      </c>
    </row>
    <row r="32" spans="1:14" ht="15.75" x14ac:dyDescent="0.25">
      <c r="A32" s="1">
        <v>1301</v>
      </c>
      <c r="B32" s="2" t="s">
        <v>49</v>
      </c>
      <c r="C32" s="1" t="s">
        <v>50</v>
      </c>
      <c r="D32" s="43">
        <v>1301</v>
      </c>
      <c r="E32" s="1" t="s">
        <v>89</v>
      </c>
      <c r="F32" s="1" t="s">
        <v>46</v>
      </c>
      <c r="G32" s="1" t="str">
        <f>IF(SUMIFS(Dados!$A:$A,Dados!$C:$C,'IDGF-Set'!$D:$D,Dados!$B:$B,'IDGF-Set'!$N$2)=0,"SEM MOVIMENTO","AVALIADO")</f>
        <v>SEM MOVIMENTO</v>
      </c>
      <c r="H32" s="42" t="str">
        <f>IFERROR(IF($G32="SEM MOVIMENTO","",IF(G32="AVALIADO",(VLOOKUP(D32,PPM!#REF!,9,FALSE)/100)*$H$2,1*$H$2)),1*$H$2)</f>
        <v/>
      </c>
      <c r="I32" s="9" t="str">
        <f>IF($G32="SEM MOVIMENTO","",IF(AND($G32="AVALIADO",SUMIFS(Dados!$A:$A,Dados!$C:$C,$D:$D,Dados!$B:$B,$N$2,Dados!$I:$I,$3:$3)&lt;&gt;0),SUMIFS(Dados!$F:$F,Dados!$C:$C,$D:$D,Dados!$B:$B,$N$2,Dados!$I:$I,$3:$3)%*$I$2,$I$2))</f>
        <v/>
      </c>
      <c r="J32" s="9" t="str">
        <f t="shared" si="0"/>
        <v/>
      </c>
      <c r="K32" s="9" t="str">
        <f>IF($G32="SEM MOVIMENTO","",IF(AND($G32="AVALIADO",SUMIFS(Dados!$A:$A,Dados!$C:$C,$D:$D,Dados!$B:$B,$N$2,Dados!$I:$I,$3:$3)&lt;&gt;0),SUMIFS(Dados!$F:$F,Dados!$C:$C,$D:$D,Dados!$B:$B,$N$2,Dados!$I:$I,$3:$3)%*$K$2,$K$2))</f>
        <v/>
      </c>
      <c r="L32" s="9" t="str">
        <f>IF($G32="SEM MOVIMENTO","",IF(AND($G32="AVALIADO",SUMIFS(Dados!$A:$A,Dados!$C:$C,$D:$D,Dados!$B:$B,$N$2,Dados!$I:$I,$3:$3)&lt;&gt;0),SUMIFS(Dados!$F:$F,Dados!$C:$C,$D:$D,Dados!$B:$B,$N$2,Dados!$I:$I,$3:$3)%*$L$2,$L$2))</f>
        <v/>
      </c>
      <c r="M32" s="9" t="str">
        <f>IF($G32="SEM MOVIMENTO","",IF(AND($G32="AVALIADO",SUMIFS(Dados!$A:$A,Dados!$C:$C,$D:$D,Dados!$B:$B,$N$2,Dados!$I:$I,$3:$3)&lt;&gt;0),SUMIFS(Dados!$F:$F,Dados!$C:$C,$D:$D,Dados!$B:$B,$N$2,Dados!$I:$I,$3:$3)%*$M$2,$M$2))</f>
        <v/>
      </c>
      <c r="N32" s="7">
        <f t="shared" si="1"/>
        <v>0</v>
      </c>
    </row>
    <row r="33" spans="1:14" ht="15.75" x14ac:dyDescent="0.25">
      <c r="A33" s="1">
        <v>1811</v>
      </c>
      <c r="B33" s="2" t="s">
        <v>44</v>
      </c>
      <c r="C33" s="1" t="s">
        <v>45</v>
      </c>
      <c r="D33" s="43">
        <v>1811</v>
      </c>
      <c r="E33" s="1" t="s">
        <v>89</v>
      </c>
      <c r="F33" s="1" t="s">
        <v>46</v>
      </c>
      <c r="G33" s="1" t="str">
        <f>IF(SUMIFS(Dados!$A:$A,Dados!$C:$C,'IDGF-Set'!$D:$D,Dados!$B:$B,'IDGF-Set'!$N$2)=0,"SEM MOVIMENTO","AVALIADO")</f>
        <v>SEM MOVIMENTO</v>
      </c>
      <c r="H33" s="42" t="str">
        <f>IFERROR(IF($G33="SEM MOVIMENTO","",IF(G33="AVALIADO",(VLOOKUP(D33,PPM!#REF!,9,FALSE)/100)*$H$2,1*$H$2)),1*$H$2)</f>
        <v/>
      </c>
      <c r="I33" s="9" t="str">
        <f>IF($G33="SEM MOVIMENTO","",IF(AND($G33="AVALIADO",SUMIFS(Dados!$A:$A,Dados!$C:$C,$D:$D,Dados!$B:$B,$N$2,Dados!$I:$I,$3:$3)&lt;&gt;0),SUMIFS(Dados!$F:$F,Dados!$C:$C,$D:$D,Dados!$B:$B,$N$2,Dados!$I:$I,$3:$3)%*$I$2,$I$2))</f>
        <v/>
      </c>
      <c r="J33" s="9" t="str">
        <f t="shared" si="0"/>
        <v/>
      </c>
      <c r="K33" s="9" t="str">
        <f>IF($G33="SEM MOVIMENTO","",IF(AND($G33="AVALIADO",SUMIFS(Dados!$A:$A,Dados!$C:$C,$D:$D,Dados!$B:$B,$N$2,Dados!$I:$I,$3:$3)&lt;&gt;0),SUMIFS(Dados!$F:$F,Dados!$C:$C,$D:$D,Dados!$B:$B,$N$2,Dados!$I:$I,$3:$3)%*$K$2,$K$2))</f>
        <v/>
      </c>
      <c r="L33" s="9" t="str">
        <f>IF($G33="SEM MOVIMENTO","",IF(AND($G33="AVALIADO",SUMIFS(Dados!$A:$A,Dados!$C:$C,$D:$D,Dados!$B:$B,$N$2,Dados!$I:$I,$3:$3)&lt;&gt;0),SUMIFS(Dados!$F:$F,Dados!$C:$C,$D:$D,Dados!$B:$B,$N$2,Dados!$I:$I,$3:$3)%*$L$2,$L$2))</f>
        <v/>
      </c>
      <c r="M33" s="9" t="str">
        <f>IF($G33="SEM MOVIMENTO","",IF(AND($G33="AVALIADO",SUMIFS(Dados!$A:$A,Dados!$C:$C,$D:$D,Dados!$B:$B,$N$2,Dados!$I:$I,$3:$3)&lt;&gt;0),SUMIFS(Dados!$F:$F,Dados!$C:$C,$D:$D,Dados!$B:$B,$N$2,Dados!$I:$I,$3:$3)%*$M$2,$M$2))</f>
        <v/>
      </c>
      <c r="N33" s="7">
        <f t="shared" si="1"/>
        <v>0</v>
      </c>
    </row>
    <row r="34" spans="1:14" ht="15.75" x14ac:dyDescent="0.25">
      <c r="A34" s="1">
        <v>2549</v>
      </c>
      <c r="B34" s="2" t="s">
        <v>51</v>
      </c>
      <c r="C34" s="1" t="s">
        <v>52</v>
      </c>
      <c r="D34" s="43">
        <v>2549</v>
      </c>
      <c r="E34" s="1" t="s">
        <v>89</v>
      </c>
      <c r="F34" s="1" t="s">
        <v>46</v>
      </c>
      <c r="G34" s="1" t="str">
        <f>IF(SUMIFS(Dados!$A:$A,Dados!$C:$C,'IDGF-Set'!$D:$D,Dados!$B:$B,'IDGF-Set'!$N$2)=0,"SEM MOVIMENTO","AVALIADO")</f>
        <v>SEM MOVIMENTO</v>
      </c>
      <c r="H34" s="42" t="str">
        <f>IFERROR(IF($G34="SEM MOVIMENTO","",IF(G34="AVALIADO",(VLOOKUP(D34,PPM!#REF!,9,FALSE)/100)*$H$2,1*$H$2)),1*$H$2)</f>
        <v/>
      </c>
      <c r="I34" s="9" t="str">
        <f>IF($G34="SEM MOVIMENTO","",IF(AND($G34="AVALIADO",SUMIFS(Dados!$A:$A,Dados!$C:$C,$D:$D,Dados!$B:$B,$N$2,Dados!$I:$I,$3:$3)&lt;&gt;0),SUMIFS(Dados!$F:$F,Dados!$C:$C,$D:$D,Dados!$B:$B,$N$2,Dados!$I:$I,$3:$3)%*$I$2,$I$2))</f>
        <v/>
      </c>
      <c r="J34" s="9" t="str">
        <f t="shared" si="0"/>
        <v/>
      </c>
      <c r="K34" s="9" t="str">
        <f>IF($G34="SEM MOVIMENTO","",IF(AND($G34="AVALIADO",SUMIFS(Dados!$A:$A,Dados!$C:$C,$D:$D,Dados!$B:$B,$N$2,Dados!$I:$I,$3:$3)&lt;&gt;0),SUMIFS(Dados!$F:$F,Dados!$C:$C,$D:$D,Dados!$B:$B,$N$2,Dados!$I:$I,$3:$3)%*$K$2,$K$2))</f>
        <v/>
      </c>
      <c r="L34" s="9" t="str">
        <f>IF($G34="SEM MOVIMENTO","",IF(AND($G34="AVALIADO",SUMIFS(Dados!$A:$A,Dados!$C:$C,$D:$D,Dados!$B:$B,$N$2,Dados!$I:$I,$3:$3)&lt;&gt;0),SUMIFS(Dados!$F:$F,Dados!$C:$C,$D:$D,Dados!$B:$B,$N$2,Dados!$I:$I,$3:$3)%*$L$2,$L$2))</f>
        <v/>
      </c>
      <c r="M34" s="9" t="str">
        <f>IF($G34="SEM MOVIMENTO","",IF(AND($G34="AVALIADO",SUMIFS(Dados!$A:$A,Dados!$C:$C,$D:$D,Dados!$B:$B,$N$2,Dados!$I:$I,$3:$3)&lt;&gt;0),SUMIFS(Dados!$F:$F,Dados!$C:$C,$D:$D,Dados!$B:$B,$N$2,Dados!$I:$I,$3:$3)%*$M$2,$M$2))</f>
        <v/>
      </c>
      <c r="N34" s="7">
        <f t="shared" si="1"/>
        <v>0</v>
      </c>
    </row>
    <row r="35" spans="1:14" ht="15.75" x14ac:dyDescent="0.25">
      <c r="A35" s="1">
        <v>1459</v>
      </c>
      <c r="B35" s="2" t="s">
        <v>107</v>
      </c>
      <c r="C35" s="1" t="s">
        <v>108</v>
      </c>
      <c r="D35" s="43">
        <v>1459</v>
      </c>
      <c r="E35" s="1" t="s">
        <v>89</v>
      </c>
      <c r="F35" s="1" t="s">
        <v>94</v>
      </c>
      <c r="G35" s="1" t="str">
        <f>IF(SUMIFS(Dados!$A:$A,Dados!$C:$C,'IDGF-Set'!$D:$D,Dados!$B:$B,'IDGF-Set'!$N$2)=0,"SEM MOVIMENTO","AVALIADO")</f>
        <v>SEM MOVIMENTO</v>
      </c>
      <c r="H35" s="42" t="str">
        <f>IFERROR(IF($G35="SEM MOVIMENTO","",IF(G35="AVALIADO",(VLOOKUP(D35,PPM!#REF!,9,FALSE)/100)*$H$2,1*$H$2)),1*$H$2)</f>
        <v/>
      </c>
      <c r="I35" s="9" t="str">
        <f>IF($G35="SEM MOVIMENTO","",IF(AND($G35="AVALIADO",SUMIFS(Dados!$A:$A,Dados!$C:$C,$D:$D,Dados!$B:$B,$N$2,Dados!$I:$I,$3:$3)&lt;&gt;0),SUMIFS(Dados!$F:$F,Dados!$C:$C,$D:$D,Dados!$B:$B,$N$2,Dados!$I:$I,$3:$3)%*$I$2,$I$2))</f>
        <v/>
      </c>
      <c r="J35" s="9" t="str">
        <f t="shared" si="0"/>
        <v/>
      </c>
      <c r="K35" s="9" t="str">
        <f>IF($G35="SEM MOVIMENTO","",IF(AND($G35="AVALIADO",SUMIFS(Dados!$A:$A,Dados!$C:$C,$D:$D,Dados!$B:$B,$N$2,Dados!$I:$I,$3:$3)&lt;&gt;0),SUMIFS(Dados!$F:$F,Dados!$C:$C,$D:$D,Dados!$B:$B,$N$2,Dados!$I:$I,$3:$3)%*$K$2,$K$2))</f>
        <v/>
      </c>
      <c r="L35" s="9" t="str">
        <f>IF($G35="SEM MOVIMENTO","",IF(AND($G35="AVALIADO",SUMIFS(Dados!$A:$A,Dados!$C:$C,$D:$D,Dados!$B:$B,$N$2,Dados!$I:$I,$3:$3)&lt;&gt;0),SUMIFS(Dados!$F:$F,Dados!$C:$C,$D:$D,Dados!$B:$B,$N$2,Dados!$I:$I,$3:$3)%*$L$2,$L$2))</f>
        <v/>
      </c>
      <c r="M35" s="9" t="str">
        <f>IF($G35="SEM MOVIMENTO","",IF(AND($G35="AVALIADO",SUMIFS(Dados!$A:$A,Dados!$C:$C,$D:$D,Dados!$B:$B,$N$2,Dados!$I:$I,$3:$3)&lt;&gt;0),SUMIFS(Dados!$F:$F,Dados!$C:$C,$D:$D,Dados!$B:$B,$N$2,Dados!$I:$I,$3:$3)%*$M$2,$M$2))</f>
        <v/>
      </c>
      <c r="N35" s="7">
        <f t="shared" si="1"/>
        <v>0</v>
      </c>
    </row>
    <row r="36" spans="1:14" ht="15.75" x14ac:dyDescent="0.25">
      <c r="A36" s="1">
        <v>1481</v>
      </c>
      <c r="B36" s="2" t="s">
        <v>38</v>
      </c>
      <c r="C36" s="1" t="s">
        <v>39</v>
      </c>
      <c r="D36" s="43">
        <v>1481</v>
      </c>
      <c r="E36" s="1" t="s">
        <v>89</v>
      </c>
      <c r="F36" s="1" t="s">
        <v>40</v>
      </c>
      <c r="G36" s="1" t="str">
        <f>IF(SUMIFS(Dados!$A:$A,Dados!$C:$C,'IDGF-Set'!$D:$D,Dados!$B:$B,'IDGF-Set'!$N$2)=0,"SEM MOVIMENTO","AVALIADO")</f>
        <v>SEM MOVIMENTO</v>
      </c>
      <c r="H36" s="42" t="str">
        <f>IFERROR(IF($G36="SEM MOVIMENTO","",IF(G36="AVALIADO",(VLOOKUP(D36,PPM!#REF!,9,FALSE)/100)*$H$2,1*$H$2)),1*$H$2)</f>
        <v/>
      </c>
      <c r="I36" s="9" t="str">
        <f>IF($G36="SEM MOVIMENTO","",IF(AND($G36="AVALIADO",SUMIFS(Dados!$A:$A,Dados!$C:$C,$D:$D,Dados!$B:$B,$N$2,Dados!$I:$I,$3:$3)&lt;&gt;0),SUMIFS(Dados!$F:$F,Dados!$C:$C,$D:$D,Dados!$B:$B,$N$2,Dados!$I:$I,$3:$3)%*$I$2,$I$2))</f>
        <v/>
      </c>
      <c r="J36" s="9" t="str">
        <f t="shared" si="0"/>
        <v/>
      </c>
      <c r="K36" s="9" t="str">
        <f>IF($G36="SEM MOVIMENTO","",IF(AND($G36="AVALIADO",SUMIFS(Dados!$A:$A,Dados!$C:$C,$D:$D,Dados!$B:$B,$N$2,Dados!$I:$I,$3:$3)&lt;&gt;0),SUMIFS(Dados!$F:$F,Dados!$C:$C,$D:$D,Dados!$B:$B,$N$2,Dados!$I:$I,$3:$3)%*$K$2,$K$2))</f>
        <v/>
      </c>
      <c r="L36" s="9" t="str">
        <f>IF($G36="SEM MOVIMENTO","",IF(AND($G36="AVALIADO",SUMIFS(Dados!$A:$A,Dados!$C:$C,$D:$D,Dados!$B:$B,$N$2,Dados!$I:$I,$3:$3)&lt;&gt;0),SUMIFS(Dados!$F:$F,Dados!$C:$C,$D:$D,Dados!$B:$B,$N$2,Dados!$I:$I,$3:$3)%*$L$2,$L$2))</f>
        <v/>
      </c>
      <c r="M36" s="9" t="str">
        <f>IF($G36="SEM MOVIMENTO","",IF(AND($G36="AVALIADO",SUMIFS(Dados!$A:$A,Dados!$C:$C,$D:$D,Dados!$B:$B,$N$2,Dados!$I:$I,$3:$3)&lt;&gt;0),SUMIFS(Dados!$F:$F,Dados!$C:$C,$D:$D,Dados!$B:$B,$N$2,Dados!$I:$I,$3:$3)%*$M$2,$M$2))</f>
        <v/>
      </c>
      <c r="N36" s="7">
        <f t="shared" si="1"/>
        <v>0</v>
      </c>
    </row>
    <row r="37" spans="1:14" ht="15.75" x14ac:dyDescent="0.25">
      <c r="A37" s="1">
        <v>2035</v>
      </c>
      <c r="B37" s="2" t="s">
        <v>130</v>
      </c>
      <c r="C37" s="1" t="s">
        <v>131</v>
      </c>
      <c r="D37" s="43">
        <v>2035</v>
      </c>
      <c r="E37" s="1" t="s">
        <v>138</v>
      </c>
      <c r="F37" s="1" t="s">
        <v>137</v>
      </c>
      <c r="G37" s="1" t="str">
        <f>IF(SUMIFS(Dados!$A:$A,Dados!$C:$C,'IDGF-Set'!$D:$D,Dados!$B:$B,'IDGF-Set'!$N$2)=0,"SEM MOVIMENTO","AVALIADO")</f>
        <v>SEM MOVIMENTO</v>
      </c>
      <c r="H37" s="42" t="str">
        <f>IFERROR(IF($G37="SEM MOVIMENTO","",IF(G37="AVALIADO",(VLOOKUP(D37,PPM!#REF!,9,FALSE)/100)*$H$2,1*$H$2)),1*$H$2)</f>
        <v/>
      </c>
      <c r="I37" s="9" t="str">
        <f>IF($G37="SEM MOVIMENTO","",IF(AND($G37="AVALIADO",SUMIFS(Dados!$A:$A,Dados!$C:$C,$D:$D,Dados!$B:$B,$N$2,Dados!$I:$I,$3:$3)&lt;&gt;0),SUMIFS(Dados!$F:$F,Dados!$C:$C,$D:$D,Dados!$B:$B,$N$2,Dados!$I:$I,$3:$3)%*$I$2,$I$2))</f>
        <v/>
      </c>
      <c r="J37" s="9" t="str">
        <f t="shared" si="0"/>
        <v/>
      </c>
      <c r="K37" s="9" t="str">
        <f>IF($G37="SEM MOVIMENTO","",IF(AND($G37="AVALIADO",SUMIFS(Dados!$A:$A,Dados!$C:$C,$D:$D,Dados!$B:$B,$N$2,Dados!$I:$I,$3:$3)&lt;&gt;0),SUMIFS(Dados!$F:$F,Dados!$C:$C,$D:$D,Dados!$B:$B,$N$2,Dados!$I:$I,$3:$3)%*$K$2,$K$2))</f>
        <v/>
      </c>
      <c r="L37" s="9" t="str">
        <f>IF($G37="SEM MOVIMENTO","",IF(AND($G37="AVALIADO",SUMIFS(Dados!$A:$A,Dados!$C:$C,$D:$D,Dados!$B:$B,$N$2,Dados!$I:$I,$3:$3)&lt;&gt;0),SUMIFS(Dados!$F:$F,Dados!$C:$C,$D:$D,Dados!$B:$B,$N$2,Dados!$I:$I,$3:$3)%*$L$2,$L$2))</f>
        <v/>
      </c>
      <c r="M37" s="9" t="str">
        <f>IF($G37="SEM MOVIMENTO","",IF(AND($G37="AVALIADO",SUMIFS(Dados!$A:$A,Dados!$C:$C,$D:$D,Dados!$B:$B,$N$2,Dados!$I:$I,$3:$3)&lt;&gt;0),SUMIFS(Dados!$F:$F,Dados!$C:$C,$D:$D,Dados!$B:$B,$N$2,Dados!$I:$I,$3:$3)%*$M$2,$M$2))</f>
        <v/>
      </c>
      <c r="N37" s="7">
        <f t="shared" si="1"/>
        <v>0</v>
      </c>
    </row>
    <row r="38" spans="1:14" ht="15.75" x14ac:dyDescent="0.25">
      <c r="A38" s="1">
        <v>1193</v>
      </c>
      <c r="B38" s="2" t="s">
        <v>117</v>
      </c>
      <c r="C38" s="1" t="s">
        <v>118</v>
      </c>
      <c r="D38" s="43">
        <v>1193</v>
      </c>
      <c r="E38" s="1" t="s">
        <v>138</v>
      </c>
      <c r="F38" s="1" t="s">
        <v>135</v>
      </c>
      <c r="G38" s="1" t="str">
        <f>IF(SUMIFS(Dados!$A:$A,Dados!$C:$C,'IDGF-Set'!$D:$D,Dados!$B:$B,'IDGF-Set'!$N$2)=0,"SEM MOVIMENTO","AVALIADO")</f>
        <v>SEM MOVIMENTO</v>
      </c>
      <c r="H38" s="42" t="str">
        <f>IFERROR(IF($G38="SEM MOVIMENTO","",IF(G38="AVALIADO",(VLOOKUP(D38,PPM!#REF!,9,FALSE)/100)*$H$2,1*$H$2)),1*$H$2)</f>
        <v/>
      </c>
      <c r="I38" s="9" t="str">
        <f>IF($G38="SEM MOVIMENTO","",IF(AND($G38="AVALIADO",SUMIFS(Dados!$A:$A,Dados!$C:$C,$D:$D,Dados!$B:$B,$N$2,Dados!$I:$I,$3:$3)&lt;&gt;0),SUMIFS(Dados!$F:$F,Dados!$C:$C,$D:$D,Dados!$B:$B,$N$2,Dados!$I:$I,$3:$3)%*$I$2,$I$2))</f>
        <v/>
      </c>
      <c r="J38" s="9" t="str">
        <f t="shared" si="0"/>
        <v/>
      </c>
      <c r="K38" s="9" t="str">
        <f>IF($G38="SEM MOVIMENTO","",IF(AND($G38="AVALIADO",SUMIFS(Dados!$A:$A,Dados!$C:$C,$D:$D,Dados!$B:$B,$N$2,Dados!$I:$I,$3:$3)&lt;&gt;0),SUMIFS(Dados!$F:$F,Dados!$C:$C,$D:$D,Dados!$B:$B,$N$2,Dados!$I:$I,$3:$3)%*$K$2,$K$2))</f>
        <v/>
      </c>
      <c r="L38" s="9" t="str">
        <f>IF($G38="SEM MOVIMENTO","",IF(AND($G38="AVALIADO",SUMIFS(Dados!$A:$A,Dados!$C:$C,$D:$D,Dados!$B:$B,$N$2,Dados!$I:$I,$3:$3)&lt;&gt;0),SUMIFS(Dados!$F:$F,Dados!$C:$C,$D:$D,Dados!$B:$B,$N$2,Dados!$I:$I,$3:$3)%*$L$2,$L$2))</f>
        <v/>
      </c>
      <c r="M38" s="9" t="str">
        <f>IF($G38="SEM MOVIMENTO","",IF(AND($G38="AVALIADO",SUMIFS(Dados!$A:$A,Dados!$C:$C,$D:$D,Dados!$B:$B,$N$2,Dados!$I:$I,$3:$3)&lt;&gt;0),SUMIFS(Dados!$F:$F,Dados!$C:$C,$D:$D,Dados!$B:$B,$N$2,Dados!$I:$I,$3:$3)%*$M$2,$M$2))</f>
        <v/>
      </c>
      <c r="N38" s="7">
        <f t="shared" si="1"/>
        <v>0</v>
      </c>
    </row>
    <row r="39" spans="1:14" ht="15.75" x14ac:dyDescent="0.25">
      <c r="A39" s="1">
        <v>1292</v>
      </c>
      <c r="B39" s="2" t="s">
        <v>113</v>
      </c>
      <c r="C39" s="1" t="s">
        <v>114</v>
      </c>
      <c r="D39" s="43">
        <v>1292</v>
      </c>
      <c r="E39" s="1" t="s">
        <v>138</v>
      </c>
      <c r="F39" s="1" t="s">
        <v>134</v>
      </c>
      <c r="G39" s="1" t="str">
        <f>IF(SUMIFS(Dados!$A:$A,Dados!$C:$C,'IDGF-Set'!$D:$D,Dados!$B:$B,'IDGF-Set'!$N$2)=0,"SEM MOVIMENTO","AVALIADO")</f>
        <v>SEM MOVIMENTO</v>
      </c>
      <c r="H39" s="42" t="str">
        <f>IFERROR(IF($G39="SEM MOVIMENTO","",IF(G39="AVALIADO",(VLOOKUP(D39,PPM!#REF!,9,FALSE)/100)*$H$2,1*$H$2)),1*$H$2)</f>
        <v/>
      </c>
      <c r="I39" s="9" t="str">
        <f>IF($G39="SEM MOVIMENTO","",IF(AND($G39="AVALIADO",SUMIFS(Dados!$A:$A,Dados!$C:$C,$D:$D,Dados!$B:$B,$N$2,Dados!$I:$I,$3:$3)&lt;&gt;0),SUMIFS(Dados!$F:$F,Dados!$C:$C,$D:$D,Dados!$B:$B,$N$2,Dados!$I:$I,$3:$3)%*$I$2,$I$2))</f>
        <v/>
      </c>
      <c r="J39" s="9" t="str">
        <f t="shared" si="0"/>
        <v/>
      </c>
      <c r="K39" s="9" t="str">
        <f>IF($G39="SEM MOVIMENTO","",IF(AND($G39="AVALIADO",SUMIFS(Dados!$A:$A,Dados!$C:$C,$D:$D,Dados!$B:$B,$N$2,Dados!$I:$I,$3:$3)&lt;&gt;0),SUMIFS(Dados!$F:$F,Dados!$C:$C,$D:$D,Dados!$B:$B,$N$2,Dados!$I:$I,$3:$3)%*$K$2,$K$2))</f>
        <v/>
      </c>
      <c r="L39" s="9" t="str">
        <f>IF($G39="SEM MOVIMENTO","",IF(AND($G39="AVALIADO",SUMIFS(Dados!$A:$A,Dados!$C:$C,$D:$D,Dados!$B:$B,$N$2,Dados!$I:$I,$3:$3)&lt;&gt;0),SUMIFS(Dados!$F:$F,Dados!$C:$C,$D:$D,Dados!$B:$B,$N$2,Dados!$I:$I,$3:$3)%*$L$2,$L$2))</f>
        <v/>
      </c>
      <c r="M39" s="9" t="str">
        <f>IF($G39="SEM MOVIMENTO","",IF(AND($G39="AVALIADO",SUMIFS(Dados!$A:$A,Dados!$C:$C,$D:$D,Dados!$B:$B,$N$2,Dados!$I:$I,$3:$3)&lt;&gt;0),SUMIFS(Dados!$F:$F,Dados!$C:$C,$D:$D,Dados!$B:$B,$N$2,Dados!$I:$I,$3:$3)%*$M$2,$M$2))</f>
        <v/>
      </c>
      <c r="N39" s="7">
        <f t="shared" si="1"/>
        <v>0</v>
      </c>
    </row>
    <row r="40" spans="1:14" ht="15.75" x14ac:dyDescent="0.25">
      <c r="A40" s="1">
        <v>1484</v>
      </c>
      <c r="B40" s="2" t="s">
        <v>126</v>
      </c>
      <c r="C40" s="1" t="s">
        <v>127</v>
      </c>
      <c r="D40" s="43">
        <v>1484</v>
      </c>
      <c r="E40" s="1" t="s">
        <v>138</v>
      </c>
      <c r="F40" s="1" t="s">
        <v>136</v>
      </c>
      <c r="G40" s="1" t="str">
        <f>IF(SUMIFS(Dados!$A:$A,Dados!$C:$C,'IDGF-Set'!$D:$D,Dados!$B:$B,'IDGF-Set'!$N$2)=0,"SEM MOVIMENTO","AVALIADO")</f>
        <v>SEM MOVIMENTO</v>
      </c>
      <c r="H40" s="42" t="str">
        <f>IFERROR(IF($G40="SEM MOVIMENTO","",IF(G40="AVALIADO",(VLOOKUP(D40,PPM!#REF!,9,FALSE)/100)*$H$2,1*$H$2)),1*$H$2)</f>
        <v/>
      </c>
      <c r="I40" s="9" t="str">
        <f>IF($G40="SEM MOVIMENTO","",IF(AND($G40="AVALIADO",SUMIFS(Dados!$A:$A,Dados!$C:$C,$D:$D,Dados!$B:$B,$N$2,Dados!$I:$I,$3:$3)&lt;&gt;0),SUMIFS(Dados!$F:$F,Dados!$C:$C,$D:$D,Dados!$B:$B,$N$2,Dados!$I:$I,$3:$3)%*$I$2,$I$2))</f>
        <v/>
      </c>
      <c r="J40" s="9" t="str">
        <f t="shared" si="0"/>
        <v/>
      </c>
      <c r="K40" s="9" t="str">
        <f>IF($G40="SEM MOVIMENTO","",IF(AND($G40="AVALIADO",SUMIFS(Dados!$A:$A,Dados!$C:$C,$D:$D,Dados!$B:$B,$N$2,Dados!$I:$I,$3:$3)&lt;&gt;0),SUMIFS(Dados!$F:$F,Dados!$C:$C,$D:$D,Dados!$B:$B,$N$2,Dados!$I:$I,$3:$3)%*$K$2,$K$2))</f>
        <v/>
      </c>
      <c r="L40" s="9" t="str">
        <f>IF($G40="SEM MOVIMENTO","",IF(AND($G40="AVALIADO",SUMIFS(Dados!$A:$A,Dados!$C:$C,$D:$D,Dados!$B:$B,$N$2,Dados!$I:$I,$3:$3)&lt;&gt;0),SUMIFS(Dados!$F:$F,Dados!$C:$C,$D:$D,Dados!$B:$B,$N$2,Dados!$I:$I,$3:$3)%*$L$2,$L$2))</f>
        <v/>
      </c>
      <c r="M40" s="9" t="str">
        <f>IF($G40="SEM MOVIMENTO","",IF(AND($G40="AVALIADO",SUMIFS(Dados!$A:$A,Dados!$C:$C,$D:$D,Dados!$B:$B,$N$2,Dados!$I:$I,$3:$3)&lt;&gt;0),SUMIFS(Dados!$F:$F,Dados!$C:$C,$D:$D,Dados!$B:$B,$N$2,Dados!$I:$I,$3:$3)%*$M$2,$M$2))</f>
        <v/>
      </c>
      <c r="N40" s="7">
        <f t="shared" si="1"/>
        <v>0</v>
      </c>
    </row>
    <row r="41" spans="1:14" ht="15.75" x14ac:dyDescent="0.25">
      <c r="A41" s="1">
        <v>1829</v>
      </c>
      <c r="B41" s="2" t="s">
        <v>78</v>
      </c>
      <c r="C41" s="1" t="s">
        <v>79</v>
      </c>
      <c r="D41" s="43">
        <v>1829</v>
      </c>
      <c r="E41" s="1" t="s">
        <v>90</v>
      </c>
      <c r="F41" s="1" t="s">
        <v>80</v>
      </c>
      <c r="G41" s="1" t="str">
        <f>IF(SUMIFS(Dados!$A:$A,Dados!$C:$C,'IDGF-Set'!$D:$D,Dados!$B:$B,'IDGF-Set'!$N$2)=0,"SEM MOVIMENTO","AVALIADO")</f>
        <v>SEM MOVIMENTO</v>
      </c>
      <c r="H41" s="42" t="str">
        <f>IFERROR(IF($G41="SEM MOVIMENTO","",IF(G41="AVALIADO",(VLOOKUP(D41,PPM!#REF!,9,FALSE)/100)*$H$2,1*$H$2)),1*$H$2)</f>
        <v/>
      </c>
      <c r="I41" s="9" t="str">
        <f>IF($G41="SEM MOVIMENTO","",IF(AND($G41="AVALIADO",SUMIFS(Dados!$A:$A,Dados!$C:$C,$D:$D,Dados!$B:$B,$N$2,Dados!$I:$I,$3:$3)&lt;&gt;0),SUMIFS(Dados!$F:$F,Dados!$C:$C,$D:$D,Dados!$B:$B,$N$2,Dados!$I:$I,$3:$3)%*$I$2,$I$2))</f>
        <v/>
      </c>
      <c r="J41" s="9" t="str">
        <f t="shared" si="0"/>
        <v/>
      </c>
      <c r="K41" s="9" t="str">
        <f>IF($G41="SEM MOVIMENTO","",IF(AND($G41="AVALIADO",SUMIFS(Dados!$A:$A,Dados!$C:$C,$D:$D,Dados!$B:$B,$N$2,Dados!$I:$I,$3:$3)&lt;&gt;0),SUMIFS(Dados!$F:$F,Dados!$C:$C,$D:$D,Dados!$B:$B,$N$2,Dados!$I:$I,$3:$3)%*$K$2,$K$2))</f>
        <v/>
      </c>
      <c r="L41" s="9" t="str">
        <f>IF($G41="SEM MOVIMENTO","",IF(AND($G41="AVALIADO",SUMIFS(Dados!$A:$A,Dados!$C:$C,$D:$D,Dados!$B:$B,$N$2,Dados!$I:$I,$3:$3)&lt;&gt;0),SUMIFS(Dados!$F:$F,Dados!$C:$C,$D:$D,Dados!$B:$B,$N$2,Dados!$I:$I,$3:$3)%*$L$2,$L$2))</f>
        <v/>
      </c>
      <c r="M41" s="9" t="str">
        <f>IF($G41="SEM MOVIMENTO","",IF(AND($G41="AVALIADO",SUMIFS(Dados!$A:$A,Dados!$C:$C,$D:$D,Dados!$B:$B,$N$2,Dados!$I:$I,$3:$3)&lt;&gt;0),SUMIFS(Dados!$F:$F,Dados!$C:$C,$D:$D,Dados!$B:$B,$N$2,Dados!$I:$I,$3:$3)%*$M$2,$M$2))</f>
        <v/>
      </c>
      <c r="N41" s="7">
        <f t="shared" si="1"/>
        <v>0</v>
      </c>
    </row>
    <row r="42" spans="1:14" ht="15.75" x14ac:dyDescent="0.25">
      <c r="A42" s="1">
        <v>1428</v>
      </c>
      <c r="B42" s="2" t="s">
        <v>81</v>
      </c>
      <c r="C42" s="1" t="s">
        <v>82</v>
      </c>
      <c r="D42" s="43">
        <v>1428</v>
      </c>
      <c r="E42" s="1" t="s">
        <v>90</v>
      </c>
      <c r="F42" s="1" t="s">
        <v>80</v>
      </c>
      <c r="G42" s="1" t="str">
        <f>IF(SUMIFS(Dados!$A:$A,Dados!$C:$C,'IDGF-Set'!$D:$D,Dados!$B:$B,'IDGF-Set'!$N$2)=0,"SEM MOVIMENTO","AVALIADO")</f>
        <v>SEM MOVIMENTO</v>
      </c>
      <c r="H42" s="42" t="str">
        <f>IFERROR(IF($G42="SEM MOVIMENTO","",IF(G42="AVALIADO",(VLOOKUP(D42,PPM!#REF!,9,FALSE)/100)*$H$2,1*$H$2)),1*$H$2)</f>
        <v/>
      </c>
      <c r="I42" s="9" t="str">
        <f>IF($G42="SEM MOVIMENTO","",IF(AND($G42="AVALIADO",SUMIFS(Dados!$A:$A,Dados!$C:$C,$D:$D,Dados!$B:$B,$N$2,Dados!$I:$I,$3:$3)&lt;&gt;0),SUMIFS(Dados!$F:$F,Dados!$C:$C,$D:$D,Dados!$B:$B,$N$2,Dados!$I:$I,$3:$3)%*$I$2,$I$2))</f>
        <v/>
      </c>
      <c r="J42" s="9" t="str">
        <f t="shared" si="0"/>
        <v/>
      </c>
      <c r="K42" s="9" t="str">
        <f>IF($G42="SEM MOVIMENTO","",IF(AND($G42="AVALIADO",SUMIFS(Dados!$A:$A,Dados!$C:$C,$D:$D,Dados!$B:$B,$N$2,Dados!$I:$I,$3:$3)&lt;&gt;0),SUMIFS(Dados!$F:$F,Dados!$C:$C,$D:$D,Dados!$B:$B,$N$2,Dados!$I:$I,$3:$3)%*$K$2,$K$2))</f>
        <v/>
      </c>
      <c r="L42" s="9" t="str">
        <f>IF($G42="SEM MOVIMENTO","",IF(AND($G42="AVALIADO",SUMIFS(Dados!$A:$A,Dados!$C:$C,$D:$D,Dados!$B:$B,$N$2,Dados!$I:$I,$3:$3)&lt;&gt;0),SUMIFS(Dados!$F:$F,Dados!$C:$C,$D:$D,Dados!$B:$B,$N$2,Dados!$I:$I,$3:$3)%*$L$2,$L$2))</f>
        <v/>
      </c>
      <c r="M42" s="9" t="str">
        <f>IF($G42="SEM MOVIMENTO","",IF(AND($G42="AVALIADO",SUMIFS(Dados!$A:$A,Dados!$C:$C,$D:$D,Dados!$B:$B,$N$2,Dados!$I:$I,$3:$3)&lt;&gt;0),SUMIFS(Dados!$F:$F,Dados!$C:$C,$D:$D,Dados!$B:$B,$N$2,Dados!$I:$I,$3:$3)%*$M$2,$M$2))</f>
        <v/>
      </c>
      <c r="N42" s="7">
        <f t="shared" si="1"/>
        <v>0</v>
      </c>
    </row>
    <row r="43" spans="1:14" ht="15.75" x14ac:dyDescent="0.25">
      <c r="A43" s="1">
        <v>1495</v>
      </c>
      <c r="B43" s="2" t="s">
        <v>15</v>
      </c>
      <c r="C43" s="1" t="s">
        <v>16</v>
      </c>
      <c r="D43" s="43">
        <v>1495</v>
      </c>
      <c r="E43" s="1" t="s">
        <v>90</v>
      </c>
      <c r="F43" s="1" t="s">
        <v>17</v>
      </c>
      <c r="G43" s="1" t="str">
        <f>IF(SUMIFS(Dados!$A:$A,Dados!$C:$C,'IDGF-Set'!$D:$D,Dados!$B:$B,'IDGF-Set'!$N$2)=0,"SEM MOVIMENTO","AVALIADO")</f>
        <v>SEM MOVIMENTO</v>
      </c>
      <c r="H43" s="42" t="str">
        <f>IFERROR(IF($G43="SEM MOVIMENTO","",IF(G43="AVALIADO",(VLOOKUP(D43,PPM!#REF!,9,FALSE)/100)*$H$2,1*$H$2)),1*$H$2)</f>
        <v/>
      </c>
      <c r="I43" s="9" t="str">
        <f>IF($G43="SEM MOVIMENTO","",IF(AND($G43="AVALIADO",SUMIFS(Dados!$A:$A,Dados!$C:$C,$D:$D,Dados!$B:$B,$N$2,Dados!$I:$I,$3:$3)&lt;&gt;0),SUMIFS(Dados!$F:$F,Dados!$C:$C,$D:$D,Dados!$B:$B,$N$2,Dados!$I:$I,$3:$3)%*$I$2,$I$2))</f>
        <v/>
      </c>
      <c r="J43" s="9" t="str">
        <f t="shared" si="0"/>
        <v/>
      </c>
      <c r="K43" s="9" t="str">
        <f>IF($G43="SEM MOVIMENTO","",IF(AND($G43="AVALIADO",SUMIFS(Dados!$A:$A,Dados!$C:$C,$D:$D,Dados!$B:$B,$N$2,Dados!$I:$I,$3:$3)&lt;&gt;0),SUMIFS(Dados!$F:$F,Dados!$C:$C,$D:$D,Dados!$B:$B,$N$2,Dados!$I:$I,$3:$3)%*$K$2,$K$2))</f>
        <v/>
      </c>
      <c r="L43" s="9" t="str">
        <f>IF($G43="SEM MOVIMENTO","",IF(AND($G43="AVALIADO",SUMIFS(Dados!$A:$A,Dados!$C:$C,$D:$D,Dados!$B:$B,$N$2,Dados!$I:$I,$3:$3)&lt;&gt;0),SUMIFS(Dados!$F:$F,Dados!$C:$C,$D:$D,Dados!$B:$B,$N$2,Dados!$I:$I,$3:$3)%*$L$2,$L$2))</f>
        <v/>
      </c>
      <c r="M43" s="9" t="str">
        <f>IF($G43="SEM MOVIMENTO","",IF(AND($G43="AVALIADO",SUMIFS(Dados!$A:$A,Dados!$C:$C,$D:$D,Dados!$B:$B,$N$2,Dados!$I:$I,$3:$3)&lt;&gt;0),SUMIFS(Dados!$F:$F,Dados!$C:$C,$D:$D,Dados!$B:$B,$N$2,Dados!$I:$I,$3:$3)%*$M$2,$M$2))</f>
        <v/>
      </c>
      <c r="N43" s="7">
        <f t="shared" si="1"/>
        <v>0</v>
      </c>
    </row>
    <row r="44" spans="1:14" ht="15.75" x14ac:dyDescent="0.25">
      <c r="A44" s="1">
        <v>1806</v>
      </c>
      <c r="B44" s="2" t="s">
        <v>4</v>
      </c>
      <c r="C44" s="1" t="s">
        <v>5</v>
      </c>
      <c r="D44" s="43">
        <v>1806</v>
      </c>
      <c r="E44" s="1" t="s">
        <v>89</v>
      </c>
      <c r="F44" s="1" t="s">
        <v>6</v>
      </c>
      <c r="G44" s="1" t="str">
        <f>IF(SUMIFS(Dados!$A:$A,Dados!$C:$C,'IDGF-Set'!$D:$D,Dados!$B:$B,'IDGF-Set'!$N$2)=0,"SEM MOVIMENTO","AVALIADO")</f>
        <v>SEM MOVIMENTO</v>
      </c>
      <c r="H44" s="42" t="str">
        <f>IFERROR(IF($G44="SEM MOVIMENTO","",IF(G44="AVALIADO",(VLOOKUP(D44,PPM!#REF!,9,FALSE)/100)*$H$2,1*$H$2)),1*$H$2)</f>
        <v/>
      </c>
      <c r="I44" s="9" t="str">
        <f>IF($G44="SEM MOVIMENTO","",IF(AND($G44="AVALIADO",SUMIFS(Dados!$A:$A,Dados!$C:$C,$D:$D,Dados!$B:$B,$N$2,Dados!$I:$I,$3:$3)&lt;&gt;0),SUMIFS(Dados!$F:$F,Dados!$C:$C,$D:$D,Dados!$B:$B,$N$2,Dados!$I:$I,$3:$3)%*$I$2,$I$2))</f>
        <v/>
      </c>
      <c r="J44" s="9" t="str">
        <f t="shared" si="0"/>
        <v/>
      </c>
      <c r="K44" s="9" t="str">
        <f>IF($G44="SEM MOVIMENTO","",IF(AND($G44="AVALIADO",SUMIFS(Dados!$A:$A,Dados!$C:$C,$D:$D,Dados!$B:$B,$N$2,Dados!$I:$I,$3:$3)&lt;&gt;0),SUMIFS(Dados!$F:$F,Dados!$C:$C,$D:$D,Dados!$B:$B,$N$2,Dados!$I:$I,$3:$3)%*$K$2,$K$2))</f>
        <v/>
      </c>
      <c r="L44" s="9" t="str">
        <f>IF($G44="SEM MOVIMENTO","",IF(AND($G44="AVALIADO",SUMIFS(Dados!$A:$A,Dados!$C:$C,$D:$D,Dados!$B:$B,$N$2,Dados!$I:$I,$3:$3)&lt;&gt;0),SUMIFS(Dados!$F:$F,Dados!$C:$C,$D:$D,Dados!$B:$B,$N$2,Dados!$I:$I,$3:$3)%*$L$2,$L$2))</f>
        <v/>
      </c>
      <c r="M44" s="9" t="str">
        <f>IF($G44="SEM MOVIMENTO","",IF(AND($G44="AVALIADO",SUMIFS(Dados!$A:$A,Dados!$C:$C,$D:$D,Dados!$B:$B,$N$2,Dados!$I:$I,$3:$3)&lt;&gt;0),SUMIFS(Dados!$F:$F,Dados!$C:$C,$D:$D,Dados!$B:$B,$N$2,Dados!$I:$I,$3:$3)%*$M$2,$M$2))</f>
        <v/>
      </c>
      <c r="N44" s="7">
        <f t="shared" si="1"/>
        <v>0</v>
      </c>
    </row>
    <row r="45" spans="1:14" ht="15.75" x14ac:dyDescent="0.25">
      <c r="A45" s="1">
        <v>2040</v>
      </c>
      <c r="B45" s="2" t="s">
        <v>7</v>
      </c>
      <c r="C45" s="1" t="s">
        <v>8</v>
      </c>
      <c r="D45" s="43">
        <v>2040</v>
      </c>
      <c r="E45" s="1" t="s">
        <v>89</v>
      </c>
      <c r="F45" s="1" t="s">
        <v>6</v>
      </c>
      <c r="G45" s="1" t="str">
        <f>IF(SUMIFS(Dados!$A:$A,Dados!$C:$C,'IDGF-Set'!$D:$D,Dados!$B:$B,'IDGF-Set'!$N$2)=0,"SEM MOVIMENTO","AVALIADO")</f>
        <v>SEM MOVIMENTO</v>
      </c>
      <c r="H45" s="42" t="str">
        <f>IFERROR(IF($G45="SEM MOVIMENTO","",IF(G45="AVALIADO",(VLOOKUP(D45,PPM!#REF!,9,FALSE)/100)*$H$2,1*$H$2)),1*$H$2)</f>
        <v/>
      </c>
      <c r="I45" s="9" t="str">
        <f>IF($G45="SEM MOVIMENTO","",IF(AND($G45="AVALIADO",SUMIFS(Dados!$A:$A,Dados!$C:$C,$D:$D,Dados!$B:$B,$N$2,Dados!$I:$I,$3:$3)&lt;&gt;0),SUMIFS(Dados!$F:$F,Dados!$C:$C,$D:$D,Dados!$B:$B,$N$2,Dados!$I:$I,$3:$3)%*$I$2,$I$2))</f>
        <v/>
      </c>
      <c r="J45" s="9" t="str">
        <f t="shared" si="0"/>
        <v/>
      </c>
      <c r="K45" s="9" t="str">
        <f>IF($G45="SEM MOVIMENTO","",IF(AND($G45="AVALIADO",SUMIFS(Dados!$A:$A,Dados!$C:$C,$D:$D,Dados!$B:$B,$N$2,Dados!$I:$I,$3:$3)&lt;&gt;0),SUMIFS(Dados!$F:$F,Dados!$C:$C,$D:$D,Dados!$B:$B,$N$2,Dados!$I:$I,$3:$3)%*$K$2,$K$2))</f>
        <v/>
      </c>
      <c r="L45" s="9" t="str">
        <f>IF($G45="SEM MOVIMENTO","",IF(AND($G45="AVALIADO",SUMIFS(Dados!$A:$A,Dados!$C:$C,$D:$D,Dados!$B:$B,$N$2,Dados!$I:$I,$3:$3)&lt;&gt;0),SUMIFS(Dados!$F:$F,Dados!$C:$C,$D:$D,Dados!$B:$B,$N$2,Dados!$I:$I,$3:$3)%*$L$2,$L$2))</f>
        <v/>
      </c>
      <c r="M45" s="9" t="str">
        <f>IF($G45="SEM MOVIMENTO","",IF(AND($G45="AVALIADO",SUMIFS(Dados!$A:$A,Dados!$C:$C,$D:$D,Dados!$B:$B,$N$2,Dados!$I:$I,$3:$3)&lt;&gt;0),SUMIFS(Dados!$F:$F,Dados!$C:$C,$D:$D,Dados!$B:$B,$N$2,Dados!$I:$I,$3:$3)%*$M$2,$M$2))</f>
        <v/>
      </c>
      <c r="N45" s="7">
        <f t="shared" si="1"/>
        <v>0</v>
      </c>
    </row>
    <row r="46" spans="1:14" ht="15.75" x14ac:dyDescent="0.25">
      <c r="A46" s="1">
        <v>1903</v>
      </c>
      <c r="B46" s="2" t="s">
        <v>99</v>
      </c>
      <c r="C46" s="1" t="s">
        <v>100</v>
      </c>
      <c r="D46" s="43">
        <v>1903</v>
      </c>
      <c r="E46" s="1" t="s">
        <v>89</v>
      </c>
      <c r="F46" s="1" t="s">
        <v>94</v>
      </c>
      <c r="G46" s="1" t="str">
        <f>IF(SUMIFS(Dados!$A:$A,Dados!$C:$C,'IDGF-Set'!$D:$D,Dados!$B:$B,'IDGF-Set'!$N$2)=0,"SEM MOVIMENTO","AVALIADO")</f>
        <v>SEM MOVIMENTO</v>
      </c>
      <c r="H46" s="42" t="str">
        <f>IFERROR(IF($G46="SEM MOVIMENTO","",IF(G46="AVALIADO",(VLOOKUP(D46,PPM!#REF!,9,FALSE)/100)*$H$2,1*$H$2)),1*$H$2)</f>
        <v/>
      </c>
      <c r="I46" s="9" t="str">
        <f>IF($G46="SEM MOVIMENTO","",IF(AND($G46="AVALIADO",SUMIFS(Dados!$A:$A,Dados!$C:$C,$D:$D,Dados!$B:$B,$N$2,Dados!$I:$I,$3:$3)&lt;&gt;0),SUMIFS(Dados!$F:$F,Dados!$C:$C,$D:$D,Dados!$B:$B,$N$2,Dados!$I:$I,$3:$3)%*$I$2,$I$2))</f>
        <v/>
      </c>
      <c r="J46" s="9" t="str">
        <f t="shared" si="0"/>
        <v/>
      </c>
      <c r="K46" s="9" t="str">
        <f>IF($G46="SEM MOVIMENTO","",IF(AND($G46="AVALIADO",SUMIFS(Dados!$A:$A,Dados!$C:$C,$D:$D,Dados!$B:$B,$N$2,Dados!$I:$I,$3:$3)&lt;&gt;0),SUMIFS(Dados!$F:$F,Dados!$C:$C,$D:$D,Dados!$B:$B,$N$2,Dados!$I:$I,$3:$3)%*$K$2,$K$2))</f>
        <v/>
      </c>
      <c r="L46" s="9" t="str">
        <f>IF($G46="SEM MOVIMENTO","",IF(AND($G46="AVALIADO",SUMIFS(Dados!$A:$A,Dados!$C:$C,$D:$D,Dados!$B:$B,$N$2,Dados!$I:$I,$3:$3)&lt;&gt;0),SUMIFS(Dados!$F:$F,Dados!$C:$C,$D:$D,Dados!$B:$B,$N$2,Dados!$I:$I,$3:$3)%*$L$2,$L$2))</f>
        <v/>
      </c>
      <c r="M46" s="9" t="str">
        <f>IF($G46="SEM MOVIMENTO","",IF(AND($G46="AVALIADO",SUMIFS(Dados!$A:$A,Dados!$C:$C,$D:$D,Dados!$B:$B,$N$2,Dados!$I:$I,$3:$3)&lt;&gt;0),SUMIFS(Dados!$F:$F,Dados!$C:$C,$D:$D,Dados!$B:$B,$N$2,Dados!$I:$I,$3:$3)%*$M$2,$M$2))</f>
        <v/>
      </c>
      <c r="N46" s="7">
        <f t="shared" si="1"/>
        <v>0</v>
      </c>
    </row>
    <row r="47" spans="1:14" ht="15.75" x14ac:dyDescent="0.25">
      <c r="A47" s="1">
        <v>2541</v>
      </c>
      <c r="B47" s="2" t="s">
        <v>9</v>
      </c>
      <c r="C47" s="1" t="s">
        <v>10</v>
      </c>
      <c r="D47" s="43">
        <v>2541</v>
      </c>
      <c r="E47" s="1" t="s">
        <v>89</v>
      </c>
      <c r="F47" s="1" t="s">
        <v>6</v>
      </c>
      <c r="G47" s="1" t="str">
        <f>IF(SUMIFS(Dados!$A:$A,Dados!$C:$C,'IDGF-Set'!$D:$D,Dados!$B:$B,'IDGF-Set'!$N$2)=0,"SEM MOVIMENTO","AVALIADO")</f>
        <v>SEM MOVIMENTO</v>
      </c>
      <c r="H47" s="42" t="str">
        <f>IFERROR(IF($G47="SEM MOVIMENTO","",IF(G47="AVALIADO",(VLOOKUP(D47,PPM!#REF!,9,FALSE)/100)*$H$2,1*$H$2)),1*$H$2)</f>
        <v/>
      </c>
      <c r="I47" s="9" t="str">
        <f>IF($G47="SEM MOVIMENTO","",IF(AND($G47="AVALIADO",SUMIFS(Dados!$A:$A,Dados!$C:$C,$D:$D,Dados!$B:$B,$N$2,Dados!$I:$I,$3:$3)&lt;&gt;0),SUMIFS(Dados!$F:$F,Dados!$C:$C,$D:$D,Dados!$B:$B,$N$2,Dados!$I:$I,$3:$3)%*$I$2,$I$2))</f>
        <v/>
      </c>
      <c r="J47" s="9" t="str">
        <f t="shared" si="0"/>
        <v/>
      </c>
      <c r="K47" s="9" t="str">
        <f>IF($G47="SEM MOVIMENTO","",IF(AND($G47="AVALIADO",SUMIFS(Dados!$A:$A,Dados!$C:$C,$D:$D,Dados!$B:$B,$N$2,Dados!$I:$I,$3:$3)&lt;&gt;0),SUMIFS(Dados!$F:$F,Dados!$C:$C,$D:$D,Dados!$B:$B,$N$2,Dados!$I:$I,$3:$3)%*$K$2,$K$2))</f>
        <v/>
      </c>
      <c r="L47" s="9" t="str">
        <f>IF($G47="SEM MOVIMENTO","",IF(AND($G47="AVALIADO",SUMIFS(Dados!$A:$A,Dados!$C:$C,$D:$D,Dados!$B:$B,$N$2,Dados!$I:$I,$3:$3)&lt;&gt;0),SUMIFS(Dados!$F:$F,Dados!$C:$C,$D:$D,Dados!$B:$B,$N$2,Dados!$I:$I,$3:$3)%*$L$2,$L$2))</f>
        <v/>
      </c>
      <c r="M47" s="9" t="str">
        <f>IF($G47="SEM MOVIMENTO","",IF(AND($G47="AVALIADO",SUMIFS(Dados!$A:$A,Dados!$C:$C,$D:$D,Dados!$B:$B,$N$2,Dados!$I:$I,$3:$3)&lt;&gt;0),SUMIFS(Dados!$F:$F,Dados!$C:$C,$D:$D,Dados!$B:$B,$N$2,Dados!$I:$I,$3:$3)%*$M$2,$M$2))</f>
        <v/>
      </c>
      <c r="N47" s="7">
        <f t="shared" si="1"/>
        <v>0</v>
      </c>
    </row>
    <row r="48" spans="1:14" ht="15.75" x14ac:dyDescent="0.25">
      <c r="A48" s="1">
        <v>1827</v>
      </c>
      <c r="B48" s="2" t="s">
        <v>13</v>
      </c>
      <c r="C48" s="1" t="s">
        <v>14</v>
      </c>
      <c r="D48" s="43">
        <v>1827</v>
      </c>
      <c r="E48" s="1" t="s">
        <v>89</v>
      </c>
      <c r="F48" s="1" t="s">
        <v>6</v>
      </c>
      <c r="G48" s="1" t="str">
        <f>IF(SUMIFS(Dados!$A:$A,Dados!$C:$C,'IDGF-Set'!$D:$D,Dados!$B:$B,'IDGF-Set'!$N$2)=0,"SEM MOVIMENTO","AVALIADO")</f>
        <v>SEM MOVIMENTO</v>
      </c>
      <c r="H48" s="42" t="str">
        <f>IFERROR(IF($G48="SEM MOVIMENTO","",IF(G48="AVALIADO",(VLOOKUP(D48,PPM!#REF!,9,FALSE)/100)*$H$2,1*$H$2)),1*$H$2)</f>
        <v/>
      </c>
      <c r="I48" s="9" t="str">
        <f>IF($G48="SEM MOVIMENTO","",IF(AND($G48="AVALIADO",SUMIFS(Dados!$A:$A,Dados!$C:$C,$D:$D,Dados!$B:$B,$N$2,Dados!$I:$I,$3:$3)&lt;&gt;0),SUMIFS(Dados!$F:$F,Dados!$C:$C,$D:$D,Dados!$B:$B,$N$2,Dados!$I:$I,$3:$3)%*$I$2,$I$2))</f>
        <v/>
      </c>
      <c r="J48" s="9" t="str">
        <f t="shared" si="0"/>
        <v/>
      </c>
      <c r="K48" s="9" t="str">
        <f>IF($G48="SEM MOVIMENTO","",IF(AND($G48="AVALIADO",SUMIFS(Dados!$A:$A,Dados!$C:$C,$D:$D,Dados!$B:$B,$N$2,Dados!$I:$I,$3:$3)&lt;&gt;0),SUMIFS(Dados!$F:$F,Dados!$C:$C,$D:$D,Dados!$B:$B,$N$2,Dados!$I:$I,$3:$3)%*$K$2,$K$2))</f>
        <v/>
      </c>
      <c r="L48" s="9" t="str">
        <f>IF($G48="SEM MOVIMENTO","",IF(AND($G48="AVALIADO",SUMIFS(Dados!$A:$A,Dados!$C:$C,$D:$D,Dados!$B:$B,$N$2,Dados!$I:$I,$3:$3)&lt;&gt;0),SUMIFS(Dados!$F:$F,Dados!$C:$C,$D:$D,Dados!$B:$B,$N$2,Dados!$I:$I,$3:$3)%*$L$2,$L$2))</f>
        <v/>
      </c>
      <c r="M48" s="9" t="str">
        <f>IF($G48="SEM MOVIMENTO","",IF(AND($G48="AVALIADO",SUMIFS(Dados!$A:$A,Dados!$C:$C,$D:$D,Dados!$B:$B,$N$2,Dados!$I:$I,$3:$3)&lt;&gt;0),SUMIFS(Dados!$F:$F,Dados!$C:$C,$D:$D,Dados!$B:$B,$N$2,Dados!$I:$I,$3:$3)%*$M$2,$M$2))</f>
        <v/>
      </c>
      <c r="N48" s="7">
        <f t="shared" si="1"/>
        <v>0</v>
      </c>
    </row>
    <row r="49" spans="1:14" ht="15.75" x14ac:dyDescent="0.25">
      <c r="A49" s="1">
        <v>1280</v>
      </c>
      <c r="B49" s="2" t="s">
        <v>53</v>
      </c>
      <c r="C49" s="1" t="s">
        <v>54</v>
      </c>
      <c r="D49" s="43">
        <v>1280</v>
      </c>
      <c r="E49" s="1" t="s">
        <v>89</v>
      </c>
      <c r="F49" s="1" t="s">
        <v>55</v>
      </c>
      <c r="G49" s="1" t="str">
        <f>IF(SUMIFS(Dados!$A:$A,Dados!$C:$C,'IDGF-Set'!$D:$D,Dados!$B:$B,'IDGF-Set'!$N$2)=0,"SEM MOVIMENTO","AVALIADO")</f>
        <v>SEM MOVIMENTO</v>
      </c>
      <c r="H49" s="42" t="str">
        <f>IFERROR(IF($G49="SEM MOVIMENTO","",IF(G49="AVALIADO",(VLOOKUP(D49,PPM!#REF!,9,FALSE)/100)*$H$2,1*$H$2)),1*$H$2)</f>
        <v/>
      </c>
      <c r="I49" s="9" t="str">
        <f>IF($G49="SEM MOVIMENTO","",IF(AND($G49="AVALIADO",SUMIFS(Dados!$A:$A,Dados!$C:$C,$D:$D,Dados!$B:$B,$N$2,Dados!$I:$I,$3:$3)&lt;&gt;0),SUMIFS(Dados!$F:$F,Dados!$C:$C,$D:$D,Dados!$B:$B,$N$2,Dados!$I:$I,$3:$3)%*$I$2,$I$2))</f>
        <v/>
      </c>
      <c r="J49" s="9"/>
      <c r="K49" s="9" t="str">
        <f>IF($G49="SEM MOVIMENTO","",IF(AND($G49="AVALIADO",SUMIFS(Dados!$A:$A,Dados!$C:$C,$D:$D,Dados!$B:$B,$N$2,Dados!$I:$I,$3:$3)&lt;&gt;0),SUMIFS(Dados!$F:$F,Dados!$C:$C,$D:$D,Dados!$B:$B,$N$2,Dados!$I:$I,$3:$3)%*$K$2,$K$2))</f>
        <v/>
      </c>
      <c r="L49" s="9" t="str">
        <f>IF($G49="SEM MOVIMENTO","",IF(AND($G49="AVALIADO",SUMIFS(Dados!$A:$A,Dados!$C:$C,$D:$D,Dados!$B:$B,$N$2,Dados!$I:$I,$3:$3)&lt;&gt;0),SUMIFS(Dados!$F:$F,Dados!$C:$C,$D:$D,Dados!$B:$B,$N$2,Dados!$I:$I,$3:$3)%*$L$2,$L$2))</f>
        <v/>
      </c>
      <c r="M49" s="9" t="str">
        <f>IF($G49="SEM MOVIMENTO","",IF(AND($G49="AVALIADO",SUMIFS(Dados!$A:$A,Dados!$C:$C,$D:$D,Dados!$B:$B,$N$2,Dados!$I:$I,$3:$3)&lt;&gt;0),SUMIFS(Dados!$F:$F,Dados!$C:$C,$D:$D,Dados!$B:$B,$N$2,Dados!$I:$I,$3:$3)%*$M$2,$M$2))</f>
        <v/>
      </c>
      <c r="N49" s="7">
        <f t="shared" si="1"/>
        <v>0</v>
      </c>
    </row>
    <row r="50" spans="1:14" ht="15.75" x14ac:dyDescent="0.25">
      <c r="A50" s="1">
        <v>1402</v>
      </c>
      <c r="B50" s="2" t="s">
        <v>56</v>
      </c>
      <c r="C50" s="1" t="s">
        <v>57</v>
      </c>
      <c r="D50" s="43">
        <v>1402</v>
      </c>
      <c r="E50" s="1" t="s">
        <v>89</v>
      </c>
      <c r="F50" s="1" t="s">
        <v>58</v>
      </c>
      <c r="G50" s="1" t="str">
        <f>IF(SUMIFS(Dados!$A:$A,Dados!$C:$C,'IDGF-Set'!$D:$D,Dados!$B:$B,'IDGF-Set'!$N$2)=0,"SEM MOVIMENTO","AVALIADO")</f>
        <v>SEM MOVIMENTO</v>
      </c>
      <c r="H50" s="42" t="str">
        <f>IFERROR(IF($G50="SEM MOVIMENTO","",IF(G50="AVALIADO",(VLOOKUP(D50,PPM!#REF!,9,FALSE)/100)*$H$2,1*$H$2)),1*$H$2)</f>
        <v/>
      </c>
      <c r="I50" s="9" t="str">
        <f>IF($G50="SEM MOVIMENTO","",IF(AND($G50="AVALIADO",SUMIFS(Dados!$A:$A,Dados!$C:$C,$D:$D,Dados!$B:$B,$N$2,Dados!$I:$I,$3:$3)&lt;&gt;0),SUMIFS(Dados!$F:$F,Dados!$C:$C,$D:$D,Dados!$B:$B,$N$2,Dados!$I:$I,$3:$3)%*$I$2,$I$2))</f>
        <v/>
      </c>
      <c r="J50" s="9"/>
      <c r="K50" s="9" t="str">
        <f>IF($G50="SEM MOVIMENTO","",IF(AND($G50="AVALIADO",SUMIFS(Dados!$A:$A,Dados!$C:$C,$D:$D,Dados!$B:$B,$N$2,Dados!$I:$I,$3:$3)&lt;&gt;0),SUMIFS(Dados!$F:$F,Dados!$C:$C,$D:$D,Dados!$B:$B,$N$2,Dados!$I:$I,$3:$3)%*$K$2,$K$2))</f>
        <v/>
      </c>
      <c r="L50" s="9" t="str">
        <f>IF($G50="SEM MOVIMENTO","",IF(AND($G50="AVALIADO",SUMIFS(Dados!$A:$A,Dados!$C:$C,$D:$D,Dados!$B:$B,$N$2,Dados!$I:$I,$3:$3)&lt;&gt;0),SUMIFS(Dados!$F:$F,Dados!$C:$C,$D:$D,Dados!$B:$B,$N$2,Dados!$I:$I,$3:$3)%*$L$2,$L$2))</f>
        <v/>
      </c>
      <c r="M50" s="9" t="str">
        <f>IF($G50="SEM MOVIMENTO","",IF(AND($G50="AVALIADO",SUMIFS(Dados!$A:$A,Dados!$C:$C,$D:$D,Dados!$B:$B,$N$2,Dados!$I:$I,$3:$3)&lt;&gt;0),SUMIFS(Dados!$F:$F,Dados!$C:$C,$D:$D,Dados!$B:$B,$N$2,Dados!$I:$I,$3:$3)%*$M$2,$M$2))</f>
        <v/>
      </c>
      <c r="N50" s="7">
        <f t="shared" si="1"/>
        <v>0</v>
      </c>
    </row>
    <row r="51" spans="1:14" ht="15.75" x14ac:dyDescent="0.25">
      <c r="A51" s="1">
        <v>1032</v>
      </c>
      <c r="B51" s="2" t="s">
        <v>11</v>
      </c>
      <c r="C51" s="1" t="s">
        <v>12</v>
      </c>
      <c r="D51" s="44">
        <v>1032</v>
      </c>
      <c r="E51" s="1" t="s">
        <v>89</v>
      </c>
      <c r="F51" s="1" t="s">
        <v>6</v>
      </c>
      <c r="G51" s="1" t="s">
        <v>321</v>
      </c>
      <c r="H51" s="42" t="str">
        <f>IFERROR(IF($G51="SEM MOVIMENTO","",IF(G51="AVALIADO",(VLOOKUP(D51,PPM!#REF!,9,FALSE)/100)*$H$2,1*$H$2)),1*$H$2)</f>
        <v/>
      </c>
      <c r="I51" s="9" t="str">
        <f>IF($G51="SEM MOVIMENTO","",IF(AND($G51="AVALIADO",SUMIFS(Dados!$A:$A,Dados!$C:$C,$D:$D,Dados!$B:$B,$N$2,Dados!$I:$I,$3:$3)&lt;&gt;0),SUMIFS(Dados!$F:$F,Dados!$C:$C,$D:$D,Dados!$B:$B,$N$2,Dados!$I:$I,$3:$3)%*$I$2,$I$2))</f>
        <v/>
      </c>
      <c r="J51" s="9" t="str">
        <f t="shared" si="0"/>
        <v/>
      </c>
      <c r="K51" s="9" t="str">
        <f>IF($G51="SEM MOVIMENTO","",IF(AND($G51="AVALIADO",SUMIFS(Dados!$A:$A,Dados!$C:$C,$D:$D,Dados!$B:$B,$N$2,Dados!$I:$I,$3:$3)&lt;&gt;0),SUMIFS(Dados!$F:$F,Dados!$C:$C,$D:$D,Dados!$B:$B,$N$2,Dados!$I:$I,$3:$3)%*$K$2,$K$2))</f>
        <v/>
      </c>
      <c r="L51" s="9" t="str">
        <f>IF($G51="SEM MOVIMENTO","",IF(AND($G51="AVALIADO",SUMIFS(Dados!$A:$A,Dados!$C:$C,$D:$D,Dados!$B:$B,$N$2,Dados!$I:$I,$3:$3)&lt;&gt;0),SUMIFS(Dados!$F:$F,Dados!$C:$C,$D:$D,Dados!$B:$B,$N$2,Dados!$I:$I,$3:$3)%*$L$2,$L$2))</f>
        <v/>
      </c>
      <c r="M51" s="9" t="str">
        <f>IF($G51="SEM MOVIMENTO","",IF(AND($G51="AVALIADO",SUMIFS(Dados!$A:$A,Dados!$C:$C,$D:$D,Dados!$B:$B,$N$2,Dados!$I:$I,$3:$3)&lt;&gt;0),SUMIFS(Dados!$F:$F,Dados!$C:$C,$D:$D,Dados!$B:$B,$N$2,Dados!$I:$I,$3:$3)%*$M$2,$M$2))</f>
        <v/>
      </c>
      <c r="N51" s="7">
        <f t="shared" si="1"/>
        <v>0</v>
      </c>
    </row>
    <row r="52" spans="1:14" ht="15.75" x14ac:dyDescent="0.25">
      <c r="A52" s="1">
        <v>1219</v>
      </c>
      <c r="B52" s="3" t="s">
        <v>68</v>
      </c>
      <c r="C52" s="1" t="s">
        <v>69</v>
      </c>
      <c r="D52" s="43">
        <v>1219</v>
      </c>
      <c r="E52" s="1" t="s">
        <v>91</v>
      </c>
      <c r="F52" s="1" t="s">
        <v>70</v>
      </c>
      <c r="G52" s="1" t="str">
        <f>IF(SUMIFS(Dados!$A:$A,Dados!$C:$C,'IDGF-Set'!$D:$D,Dados!$B:$B,'IDGF-Set'!$N$2)=0,"SEM MOVIMENTO","AVALIADO")</f>
        <v>SEM MOVIMENTO</v>
      </c>
      <c r="H52" s="42" t="str">
        <f>IFERROR(IF($G52="SEM MOVIMENTO","",IF(G52="AVALIADO",(VLOOKUP(D52,PPM!#REF!,9,FALSE)/100)*$H$2,1*$H$2)),1*$H$2)</f>
        <v/>
      </c>
      <c r="I52" s="9" t="str">
        <f>IF($G52="SEM MOVIMENTO","",IF(AND($G52="AVALIADO",SUMIFS(Dados!$A:$A,Dados!$C:$C,$D:$D,Dados!$B:$B,$N$2,Dados!$I:$I,$3:$3)&lt;&gt;0),SUMIFS(Dados!$F:$F,Dados!$C:$C,$D:$D,Dados!$B:$B,$N$2,Dados!$I:$I,$3:$3)%*$I$2,$I$2))</f>
        <v/>
      </c>
      <c r="J52" s="9" t="str">
        <f t="shared" si="0"/>
        <v/>
      </c>
      <c r="K52" s="9" t="str">
        <f>IF($G52="SEM MOVIMENTO","",IF(AND($G52="AVALIADO",SUMIFS(Dados!$A:$A,Dados!$C:$C,$D:$D,Dados!$B:$B,$N$2,Dados!$I:$I,$3:$3)&lt;&gt;0),SUMIFS(Dados!$F:$F,Dados!$C:$C,$D:$D,Dados!$B:$B,$N$2,Dados!$I:$I,$3:$3)%*$K$2,$K$2))</f>
        <v/>
      </c>
      <c r="L52" s="9" t="str">
        <f>IF($G52="SEM MOVIMENTO","",IF(AND($G52="AVALIADO",SUMIFS(Dados!$A:$A,Dados!$C:$C,$D:$D,Dados!$B:$B,$N$2,Dados!$I:$I,$3:$3)&lt;&gt;0),SUMIFS(Dados!$F:$F,Dados!$C:$C,$D:$D,Dados!$B:$B,$N$2,Dados!$I:$I,$3:$3)%*$L$2,$L$2))</f>
        <v/>
      </c>
      <c r="M52" s="9" t="str">
        <f>IF($G52="SEM MOVIMENTO","",IF(AND($G52="AVALIADO",SUMIFS(Dados!$A:$A,Dados!$C:$C,$D:$D,Dados!$B:$B,$N$2,Dados!$I:$I,$3:$3)&lt;&gt;0),SUMIFS(Dados!$F:$F,Dados!$C:$C,$D:$D,Dados!$B:$B,$N$2,Dados!$I:$I,$3:$3)%*$M$2,$M$2))</f>
        <v/>
      </c>
      <c r="N52" s="7">
        <f t="shared" si="1"/>
        <v>0</v>
      </c>
    </row>
    <row r="53" spans="1:14" ht="15.75" x14ac:dyDescent="0.25">
      <c r="A53" s="1">
        <v>1295</v>
      </c>
      <c r="B53" s="3" t="s">
        <v>73</v>
      </c>
      <c r="C53" s="1" t="s">
        <v>74</v>
      </c>
      <c r="D53" s="43">
        <v>1295</v>
      </c>
      <c r="E53" s="1" t="s">
        <v>90</v>
      </c>
      <c r="F53" s="1" t="s">
        <v>75</v>
      </c>
      <c r="G53" s="1" t="str">
        <f>IF(SUMIFS(Dados!$A:$A,Dados!$C:$C,'IDGF-Set'!$D:$D,Dados!$B:$B,'IDGF-Set'!$N$2)=0,"SEM MOVIMENTO","AVALIADO")</f>
        <v>SEM MOVIMENTO</v>
      </c>
      <c r="H53" s="42" t="str">
        <f>IFERROR(IF($G53="SEM MOVIMENTO","",IF(G53="AVALIADO",(VLOOKUP(D53,PPM!#REF!,9,FALSE)/100)*$H$2,1*$H$2)),1*$H$2)</f>
        <v/>
      </c>
      <c r="I53" s="9" t="str">
        <f>IF($G53="SEM MOVIMENTO","",IF(AND($G53="AVALIADO",SUMIFS(Dados!$A:$A,Dados!$C:$C,$D:$D,Dados!$B:$B,$N$2,Dados!$I:$I,$3:$3)&lt;&gt;0),SUMIFS(Dados!$F:$F,Dados!$C:$C,$D:$D,Dados!$B:$B,$N$2,Dados!$I:$I,$3:$3)%*$I$2,$I$2))</f>
        <v/>
      </c>
      <c r="J53" s="9" t="str">
        <f t="shared" si="0"/>
        <v/>
      </c>
      <c r="K53" s="9" t="str">
        <f>IF($G53="SEM MOVIMENTO","",IF(AND($G53="AVALIADO",SUMIFS(Dados!$A:$A,Dados!$C:$C,$D:$D,Dados!$B:$B,$N$2,Dados!$I:$I,$3:$3)&lt;&gt;0),SUMIFS(Dados!$F:$F,Dados!$C:$C,$D:$D,Dados!$B:$B,$N$2,Dados!$I:$I,$3:$3)%*$K$2,$K$2))</f>
        <v/>
      </c>
      <c r="L53" s="9" t="str">
        <f>IF($G53="SEM MOVIMENTO","",IF(AND($G53="AVALIADO",SUMIFS(Dados!$A:$A,Dados!$C:$C,$D:$D,Dados!$B:$B,$N$2,Dados!$I:$I,$3:$3)&lt;&gt;0),SUMIFS(Dados!$F:$F,Dados!$C:$C,$D:$D,Dados!$B:$B,$N$2,Dados!$I:$I,$3:$3)%*$L$2,$L$2))</f>
        <v/>
      </c>
      <c r="M53" s="9" t="str">
        <f>IF($G53="SEM MOVIMENTO","",IF(AND($G53="AVALIADO",SUMIFS(Dados!$A:$A,Dados!$C:$C,$D:$D,Dados!$B:$B,$N$2,Dados!$I:$I,$3:$3)&lt;&gt;0),SUMIFS(Dados!$F:$F,Dados!$C:$C,$D:$D,Dados!$B:$B,$N$2,Dados!$I:$I,$3:$3)%*$M$2,$M$2))</f>
        <v/>
      </c>
      <c r="N53" s="7">
        <f t="shared" si="1"/>
        <v>0</v>
      </c>
    </row>
    <row r="54" spans="1:14" ht="15.75" x14ac:dyDescent="0.25">
      <c r="A54" s="1">
        <v>1796</v>
      </c>
      <c r="B54" s="2" t="s">
        <v>59</v>
      </c>
      <c r="C54" s="1" t="s">
        <v>60</v>
      </c>
      <c r="D54" s="43">
        <v>1796</v>
      </c>
      <c r="E54" s="1" t="s">
        <v>91</v>
      </c>
      <c r="F54" s="1" t="s">
        <v>61</v>
      </c>
      <c r="G54" s="1" t="str">
        <f>IF(SUMIFS(Dados!$A:$A,Dados!$C:$C,'IDGF-Set'!$D:$D,Dados!$B:$B,'IDGF-Set'!$N$2)=0,"SEM MOVIMENTO","AVALIADO")</f>
        <v>SEM MOVIMENTO</v>
      </c>
      <c r="H54" s="42" t="str">
        <f>IFERROR(IF($G54="SEM MOVIMENTO","",IF(G54="AVALIADO",(VLOOKUP(D54,PPM!#REF!,9,FALSE)/100)*$H$2,1*$H$2)),1*$H$2)</f>
        <v/>
      </c>
      <c r="I54" s="9" t="str">
        <f>IF($G54="SEM MOVIMENTO","",IF(AND($G54="AVALIADO",SUMIFS(Dados!$A:$A,Dados!$C:$C,$D:$D,Dados!$B:$B,$N$2,Dados!$I:$I,$3:$3)&lt;&gt;0),SUMIFS(Dados!$F:$F,Dados!$C:$C,$D:$D,Dados!$B:$B,$N$2,Dados!$I:$I,$3:$3)%*$I$2,$I$2))</f>
        <v/>
      </c>
      <c r="J54" s="9" t="str">
        <f t="shared" si="0"/>
        <v/>
      </c>
      <c r="K54" s="9" t="str">
        <f>IF($G54="SEM MOVIMENTO","",IF(AND($G54="AVALIADO",SUMIFS(Dados!$A:$A,Dados!$C:$C,$D:$D,Dados!$B:$B,$N$2,Dados!$I:$I,$3:$3)&lt;&gt;0),SUMIFS(Dados!$F:$F,Dados!$C:$C,$D:$D,Dados!$B:$B,$N$2,Dados!$I:$I,$3:$3)%*$K$2,$K$2))</f>
        <v/>
      </c>
      <c r="L54" s="9" t="str">
        <f>IF($G54="SEM MOVIMENTO","",IF(AND($G54="AVALIADO",SUMIFS(Dados!$A:$A,Dados!$C:$C,$D:$D,Dados!$B:$B,$N$2,Dados!$I:$I,$3:$3)&lt;&gt;0),SUMIFS(Dados!$F:$F,Dados!$C:$C,$D:$D,Dados!$B:$B,$N$2,Dados!$I:$I,$3:$3)%*$L$2,$L$2))</f>
        <v/>
      </c>
      <c r="M54" s="9" t="str">
        <f>IF($G54="SEM MOVIMENTO","",IF(AND($G54="AVALIADO",SUMIFS(Dados!$A:$A,Dados!$C:$C,$D:$D,Dados!$B:$B,$N$2,Dados!$I:$I,$3:$3)&lt;&gt;0),SUMIFS(Dados!$F:$F,Dados!$C:$C,$D:$D,Dados!$B:$B,$N$2,Dados!$I:$I,$3:$3)%*$M$2,$M$2))</f>
        <v/>
      </c>
      <c r="N54" s="7">
        <f t="shared" si="1"/>
        <v>0</v>
      </c>
    </row>
    <row r="55" spans="1:14" ht="15.75" x14ac:dyDescent="0.25">
      <c r="A55" s="1">
        <v>2041</v>
      </c>
      <c r="B55" s="2" t="s">
        <v>65</v>
      </c>
      <c r="C55" s="1" t="s">
        <v>66</v>
      </c>
      <c r="D55" s="43">
        <v>2041</v>
      </c>
      <c r="E55" s="1" t="s">
        <v>91</v>
      </c>
      <c r="F55" s="1" t="s">
        <v>67</v>
      </c>
      <c r="G55" s="1" t="str">
        <f>IF(SUMIFS(Dados!$A:$A,Dados!$C:$C,'IDGF-Set'!$D:$D,Dados!$B:$B,'IDGF-Set'!$N$2)=0,"SEM MOVIMENTO","AVALIADO")</f>
        <v>SEM MOVIMENTO</v>
      </c>
      <c r="H55" s="42" t="str">
        <f>IFERROR(IF($G55="SEM MOVIMENTO","",IF(G55="AVALIADO",(VLOOKUP(D55,PPM!#REF!,9,FALSE)/100)*$H$2,1*$H$2)),1*$H$2)</f>
        <v/>
      </c>
      <c r="I55" s="9" t="str">
        <f>IF($G55="SEM MOVIMENTO","",IF(AND($G55="AVALIADO",SUMIFS(Dados!$A:$A,Dados!$C:$C,$D:$D,Dados!$B:$B,$N$2,Dados!$I:$I,$3:$3)&lt;&gt;0),SUMIFS(Dados!$F:$F,Dados!$C:$C,$D:$D,Dados!$B:$B,$N$2,Dados!$I:$I,$3:$3)%*$I$2,$I$2))</f>
        <v/>
      </c>
      <c r="J55" s="9" t="str">
        <f t="shared" si="0"/>
        <v/>
      </c>
      <c r="K55" s="9" t="str">
        <f>IF($G55="SEM MOVIMENTO","",IF(AND($G55="AVALIADO",SUMIFS(Dados!$A:$A,Dados!$C:$C,$D:$D,Dados!$B:$B,$N$2,Dados!$I:$I,$3:$3)&lt;&gt;0),SUMIFS(Dados!$F:$F,Dados!$C:$C,$D:$D,Dados!$B:$B,$N$2,Dados!$I:$I,$3:$3)%*$K$2,$K$2))</f>
        <v/>
      </c>
      <c r="L55" s="9" t="str">
        <f>IF($G55="SEM MOVIMENTO","",IF(AND($G55="AVALIADO",SUMIFS(Dados!$A:$A,Dados!$C:$C,$D:$D,Dados!$B:$B,$N$2,Dados!$I:$I,$3:$3)&lt;&gt;0),SUMIFS(Dados!$F:$F,Dados!$C:$C,$D:$D,Dados!$B:$B,$N$2,Dados!$I:$I,$3:$3)%*$L$2,$L$2))</f>
        <v/>
      </c>
      <c r="M55" s="9" t="str">
        <f>IF($G55="SEM MOVIMENTO","",IF(AND($G55="AVALIADO",SUMIFS(Dados!$A:$A,Dados!$C:$C,$D:$D,Dados!$B:$B,$N$2,Dados!$I:$I,$3:$3)&lt;&gt;0),SUMIFS(Dados!$F:$F,Dados!$C:$C,$D:$D,Dados!$B:$B,$N$2,Dados!$I:$I,$3:$3)%*$M$2,$M$2))</f>
        <v/>
      </c>
      <c r="N55" s="7">
        <f t="shared" si="1"/>
        <v>0</v>
      </c>
    </row>
    <row r="56" spans="1:14" ht="15.75" x14ac:dyDescent="0.25">
      <c r="A56" s="1">
        <v>3085</v>
      </c>
      <c r="B56" s="2" t="s">
        <v>36</v>
      </c>
      <c r="C56" s="1" t="s">
        <v>37</v>
      </c>
      <c r="D56" s="44">
        <v>3085</v>
      </c>
      <c r="E56" s="1" t="s">
        <v>91</v>
      </c>
      <c r="F56" s="1" t="s">
        <v>35</v>
      </c>
      <c r="G56" s="1" t="str">
        <f>IF(SUMIFS(Dados!$A:$A,Dados!$C:$C,'IDGF-Set'!$D:$D,Dados!$B:$B,'IDGF-Set'!$N$2)=0,"SEM MOVIMENTO","AVALIADO")</f>
        <v>SEM MOVIMENTO</v>
      </c>
      <c r="H56" s="42" t="str">
        <f>IFERROR(IF($G56="SEM MOVIMENTO","",IF(G56="AVALIADO",(VLOOKUP(D56,PPM!#REF!,9,FALSE)/100)*$H$2,1*$H$2)),1*$H$2)</f>
        <v/>
      </c>
      <c r="I56" s="9" t="str">
        <f>IF($G56="SEM MOVIMENTO","",IF(AND($G56="AVALIADO",SUMIFS(Dados!$A:$A,Dados!$C:$C,$D:$D,Dados!$B:$B,$N$2,Dados!$I:$I,$3:$3)&lt;&gt;0),SUMIFS(Dados!$F:$F,Dados!$C:$C,$D:$D,Dados!$B:$B,$N$2,Dados!$I:$I,$3:$3)%*$I$2,$I$2))</f>
        <v/>
      </c>
      <c r="J56" s="9" t="str">
        <f t="shared" si="0"/>
        <v/>
      </c>
      <c r="K56" s="9" t="str">
        <f>IF($G56="SEM MOVIMENTO","",IF(AND($G56="AVALIADO",SUMIFS(Dados!$A:$A,Dados!$C:$C,$D:$D,Dados!$B:$B,$N$2,Dados!$I:$I,$3:$3)&lt;&gt;0),SUMIFS(Dados!$F:$F,Dados!$C:$C,$D:$D,Dados!$B:$B,$N$2,Dados!$I:$I,$3:$3)%*$K$2,$K$2))</f>
        <v/>
      </c>
      <c r="L56" s="9" t="str">
        <f>IF($G56="SEM MOVIMENTO","",IF(AND($G56="AVALIADO",SUMIFS(Dados!$A:$A,Dados!$C:$C,$D:$D,Dados!$B:$B,$N$2,Dados!$I:$I,$3:$3)&lt;&gt;0),SUMIFS(Dados!$F:$F,Dados!$C:$C,$D:$D,Dados!$B:$B,$N$2,Dados!$I:$I,$3:$3)%*$L$2,$L$2))</f>
        <v/>
      </c>
      <c r="M56" s="9" t="str">
        <f>IF($G56="SEM MOVIMENTO","",IF(AND($G56="AVALIADO",SUMIFS(Dados!$A:$A,Dados!$C:$C,$D:$D,Dados!$B:$B,$N$2,Dados!$I:$I,$3:$3)&lt;&gt;0),SUMIFS(Dados!$F:$F,Dados!$C:$C,$D:$D,Dados!$B:$B,$N$2,Dados!$I:$I,$3:$3)%*$M$2,$M$2))</f>
        <v/>
      </c>
      <c r="N56" s="7">
        <f t="shared" si="1"/>
        <v>0</v>
      </c>
    </row>
  </sheetData>
  <autoFilter ref="A3:N56" xr:uid="{00000000-0009-0000-0000-00000C000000}"/>
  <mergeCells count="1">
    <mergeCell ref="B1:B2"/>
  </mergeCells>
  <conditionalFormatting sqref="N4:N1048576">
    <cfRule type="cellIs" dxfId="19" priority="1" operator="between">
      <formula>0.69</formula>
      <formula>0.01</formula>
    </cfRule>
    <cfRule type="cellIs" dxfId="18" priority="2" operator="between">
      <formula>0.7</formula>
      <formula>0.79</formula>
    </cfRule>
    <cfRule type="cellIs" dxfId="17" priority="3" operator="between">
      <formula>0.8</formula>
      <formula>0.89</formula>
    </cfRule>
    <cfRule type="cellIs" dxfId="16" priority="4" operator="greaterThanOrEqual">
      <formula>0.9</formula>
    </cfRule>
  </conditionalFormatting>
  <pageMargins left="0.25" right="0.25" top="0.75" bottom="0.75" header="0.3" footer="0.3"/>
  <pageSetup paperSize="9" scale="61" fitToHeight="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56"/>
  <sheetViews>
    <sheetView showGridLines="0" topLeftCell="D1" zoomScale="115" zoomScaleNormal="115" workbookViewId="0">
      <pane ySplit="3" topLeftCell="A4" activePane="bottomLeft" state="frozen"/>
      <selection activeCell="D13" sqref="D13"/>
      <selection pane="bottomLeft" activeCell="D13" sqref="D13"/>
    </sheetView>
  </sheetViews>
  <sheetFormatPr defaultRowHeight="15" x14ac:dyDescent="0.25"/>
  <cols>
    <col min="2" max="2" width="45.7109375" customWidth="1"/>
    <col min="3" max="3" width="18" bestFit="1" customWidth="1"/>
    <col min="4" max="4" width="8.7109375" customWidth="1"/>
    <col min="5" max="5" width="14.42578125" bestFit="1" customWidth="1"/>
    <col min="6" max="6" width="25" customWidth="1"/>
    <col min="7" max="7" width="18.140625" bestFit="1" customWidth="1"/>
    <col min="8" max="8" width="12.7109375" style="10" customWidth="1"/>
    <col min="9" max="12" width="12.7109375" customWidth="1"/>
    <col min="13" max="13" width="15.140625" customWidth="1"/>
    <col min="14" max="14" width="12.7109375" customWidth="1"/>
  </cols>
  <sheetData>
    <row r="1" spans="1:14" ht="24.75" customHeight="1" thickBot="1" x14ac:dyDescent="0.3">
      <c r="B1" s="127" t="s">
        <v>145</v>
      </c>
      <c r="N1" s="20" t="s">
        <v>235</v>
      </c>
    </row>
    <row r="2" spans="1:14" s="5" customFormat="1" ht="32.1" customHeight="1" thickBot="1" x14ac:dyDescent="0.25">
      <c r="B2" s="128"/>
      <c r="H2" s="21">
        <v>0.15</v>
      </c>
      <c r="I2" s="21">
        <v>0.15</v>
      </c>
      <c r="J2" s="39">
        <v>0.3</v>
      </c>
      <c r="K2" s="40">
        <v>0.2</v>
      </c>
      <c r="L2" s="40">
        <v>0.3</v>
      </c>
      <c r="M2" s="41">
        <v>0.2</v>
      </c>
      <c r="N2" s="19">
        <v>45566</v>
      </c>
    </row>
    <row r="3" spans="1:14" ht="32.1" customHeight="1" x14ac:dyDescent="0.25">
      <c r="A3" s="4" t="s">
        <v>2</v>
      </c>
      <c r="B3" s="4" t="s">
        <v>0</v>
      </c>
      <c r="C3" s="4" t="s">
        <v>1</v>
      </c>
      <c r="D3" s="4" t="s">
        <v>2</v>
      </c>
      <c r="E3" s="4" t="s">
        <v>88</v>
      </c>
      <c r="F3" s="4" t="s">
        <v>3</v>
      </c>
      <c r="G3" s="4" t="s">
        <v>234</v>
      </c>
      <c r="H3" s="6" t="s">
        <v>295</v>
      </c>
      <c r="I3" s="6" t="s">
        <v>142</v>
      </c>
      <c r="J3" s="38" t="s">
        <v>290</v>
      </c>
      <c r="K3" s="38" t="s">
        <v>141</v>
      </c>
      <c r="L3" s="38" t="s">
        <v>140</v>
      </c>
      <c r="M3" s="38" t="s">
        <v>143</v>
      </c>
      <c r="N3" s="6" t="s">
        <v>144</v>
      </c>
    </row>
    <row r="4" spans="1:14" ht="15.75" x14ac:dyDescent="0.25">
      <c r="A4" s="1">
        <v>1030</v>
      </c>
      <c r="B4" s="2" t="s">
        <v>27</v>
      </c>
      <c r="C4" s="1" t="s">
        <v>28</v>
      </c>
      <c r="D4" s="43">
        <v>1030</v>
      </c>
      <c r="E4" s="1" t="s">
        <v>90</v>
      </c>
      <c r="F4" s="1" t="s">
        <v>29</v>
      </c>
      <c r="G4" s="1" t="str">
        <f>IF(SUMIFS(Dados!$A:$A,Dados!$C:$C,'IDGF-Out'!$D:$D,Dados!$B:$B,'IDGF-Out'!$N$2)=0,"SEM MOVIMENTO","AVALIADO")</f>
        <v>SEM MOVIMENTO</v>
      </c>
      <c r="H4" s="42" t="str">
        <f>IFERROR(IF($G4="SEM MOVIMENTO","",IF(G4="AVALIADO",(VLOOKUP(D4,'PPM-Out'!B:J,9,FALSE)/100)*$H$2,1*$H$2)),1*$H$2)</f>
        <v/>
      </c>
      <c r="I4" s="9" t="str">
        <f>IF($G4="SEM MOVIMENTO","",IF(AND($G4="AVALIADO",SUMIFS(Dados!$A:$A,Dados!$C:$C,$D:$D,Dados!$B:$B,$N$2,Dados!$I:$I,$3:$3)&lt;&gt;0),SUMIFS(Dados!$F:$F,Dados!$C:$C,$D:$D,Dados!$B:$B,$N$2,Dados!$I:$I,$3:$3)%*$I$2,$I$2))</f>
        <v/>
      </c>
      <c r="J4" s="9" t="str">
        <f t="shared" ref="J4:J56" si="0">IFERROR(H4+I4,"")</f>
        <v/>
      </c>
      <c r="K4" s="9" t="str">
        <f>IF($G4="SEM MOVIMENTO","",IF(AND($G4="AVALIADO",SUMIFS(Dados!$A:$A,Dados!$C:$C,$D:$D,Dados!$B:$B,$N$2,Dados!$I:$I,$3:$3)&lt;&gt;0),SUMIFS(Dados!$F:$F,Dados!$C:$C,$D:$D,Dados!$B:$B,$N$2,Dados!$I:$I,$3:$3)%*$K$2,$K$2))</f>
        <v/>
      </c>
      <c r="L4" s="9" t="str">
        <f>IF($G4="SEM MOVIMENTO","",IF(AND($G4="AVALIADO",SUMIFS(Dados!$A:$A,Dados!$C:$C,$D:$D,Dados!$B:$B,$N$2,Dados!$I:$I,$3:$3)&lt;&gt;0),SUMIFS(Dados!$F:$F,Dados!$C:$C,$D:$D,Dados!$B:$B,$N$2,Dados!$I:$I,$3:$3)%*$L$2,$L$2))</f>
        <v/>
      </c>
      <c r="M4" s="9" t="str">
        <f>IF($G4="SEM MOVIMENTO","",IF(AND($G4="AVALIADO",SUMIFS(Dados!$A:$A,Dados!$C:$C,$D:$D,Dados!$B:$B,$N$2,Dados!$I:$I,$3:$3)&lt;&gt;0),SUMIFS(Dados!$F:$F,Dados!$C:$C,$D:$D,Dados!$B:$B,$N$2,Dados!$I:$I,$3:$3)%*$M$2,$M$2))</f>
        <v/>
      </c>
      <c r="N4" s="7">
        <f t="shared" ref="N4:N56" si="1">SUM(J4:M4)</f>
        <v>0</v>
      </c>
    </row>
    <row r="5" spans="1:14" ht="15.75" x14ac:dyDescent="0.25">
      <c r="A5" s="1">
        <v>1221</v>
      </c>
      <c r="B5" s="2" t="s">
        <v>105</v>
      </c>
      <c r="C5" s="1" t="s">
        <v>106</v>
      </c>
      <c r="D5" s="43">
        <v>1221</v>
      </c>
      <c r="E5" s="1" t="s">
        <v>89</v>
      </c>
      <c r="F5" s="1" t="s">
        <v>94</v>
      </c>
      <c r="G5" s="1" t="str">
        <f>IF(SUMIFS(Dados!$A:$A,Dados!$C:$C,'IDGF-Out'!$D:$D,Dados!$B:$B,'IDGF-Out'!$N$2)=0,"SEM MOVIMENTO","AVALIADO")</f>
        <v>SEM MOVIMENTO</v>
      </c>
      <c r="H5" s="42" t="str">
        <f>IFERROR(IF($G5="SEM MOVIMENTO","",IF(G5="AVALIADO",(VLOOKUP(D5,'PPM-Out'!B:J,9,FALSE)/100)*$H$2,1*$H$2)),1*$H$2)</f>
        <v/>
      </c>
      <c r="I5" s="9" t="str">
        <f>IF($G5="SEM MOVIMENTO","",IF(AND($G5="AVALIADO",SUMIFS(Dados!$A:$A,Dados!$C:$C,$D:$D,Dados!$B:$B,$N$2,Dados!$I:$I,$3:$3)&lt;&gt;0),SUMIFS(Dados!$F:$F,Dados!$C:$C,$D:$D,Dados!$B:$B,$N$2,Dados!$I:$I,$3:$3)%*$I$2,$I$2))</f>
        <v/>
      </c>
      <c r="J5" s="9" t="str">
        <f t="shared" si="0"/>
        <v/>
      </c>
      <c r="K5" s="9" t="str">
        <f>IF($G5="SEM MOVIMENTO","",IF(AND($G5="AVALIADO",SUMIFS(Dados!$A:$A,Dados!$C:$C,$D:$D,Dados!$B:$B,$N$2,Dados!$I:$I,$3:$3)&lt;&gt;0),SUMIFS(Dados!$F:$F,Dados!$C:$C,$D:$D,Dados!$B:$B,$N$2,Dados!$I:$I,$3:$3)%*$K$2,$K$2))</f>
        <v/>
      </c>
      <c r="L5" s="9" t="str">
        <f>IF($G5="SEM MOVIMENTO","",IF(AND($G5="AVALIADO",SUMIFS(Dados!$A:$A,Dados!$C:$C,$D:$D,Dados!$B:$B,$N$2,Dados!$I:$I,$3:$3)&lt;&gt;0),SUMIFS(Dados!$F:$F,Dados!$C:$C,$D:$D,Dados!$B:$B,$N$2,Dados!$I:$I,$3:$3)%*$L$2,$L$2))</f>
        <v/>
      </c>
      <c r="M5" s="9" t="str">
        <f>IF($G5="SEM MOVIMENTO","",IF(AND($G5="AVALIADO",SUMIFS(Dados!$A:$A,Dados!$C:$C,$D:$D,Dados!$B:$B,$N$2,Dados!$I:$I,$3:$3)&lt;&gt;0),SUMIFS(Dados!$F:$F,Dados!$C:$C,$D:$D,Dados!$B:$B,$N$2,Dados!$I:$I,$3:$3)%*$M$2,$M$2))</f>
        <v/>
      </c>
      <c r="N5" s="7">
        <f t="shared" si="1"/>
        <v>0</v>
      </c>
    </row>
    <row r="6" spans="1:14" ht="15.75" x14ac:dyDescent="0.25">
      <c r="A6" s="1">
        <v>1184</v>
      </c>
      <c r="B6" s="3" t="s">
        <v>76</v>
      </c>
      <c r="C6" s="1" t="s">
        <v>77</v>
      </c>
      <c r="D6" s="43">
        <v>1184</v>
      </c>
      <c r="E6" s="1" t="s">
        <v>90</v>
      </c>
      <c r="F6" s="1" t="s">
        <v>64</v>
      </c>
      <c r="G6" s="1" t="str">
        <f>IF(SUMIFS(Dados!$A:$A,Dados!$C:$C,'IDGF-Out'!$D:$D,Dados!$B:$B,'IDGF-Out'!$N$2)=0,"SEM MOVIMENTO","AVALIADO")</f>
        <v>SEM MOVIMENTO</v>
      </c>
      <c r="H6" s="42" t="str">
        <f>IFERROR(IF($G6="SEM MOVIMENTO","",IF(G6="AVALIADO",(VLOOKUP(D6,'PPM-Out'!B:J,9,FALSE)/100)*$H$2,1*$H$2)),1*$H$2)</f>
        <v/>
      </c>
      <c r="I6" s="9" t="str">
        <f>IF($G6="SEM MOVIMENTO","",IF(AND($G6="AVALIADO",SUMIFS(Dados!$A:$A,Dados!$C:$C,$D:$D,Dados!$B:$B,$N$2,Dados!$I:$I,$3:$3)&lt;&gt;0),SUMIFS(Dados!$F:$F,Dados!$C:$C,$D:$D,Dados!$B:$B,$N$2,Dados!$I:$I,$3:$3)%*$I$2,$I$2))</f>
        <v/>
      </c>
      <c r="J6" s="9" t="str">
        <f t="shared" si="0"/>
        <v/>
      </c>
      <c r="K6" s="9" t="str">
        <f>IF($G6="SEM MOVIMENTO","",IF(AND($G6="AVALIADO",SUMIFS(Dados!$A:$A,Dados!$C:$C,$D:$D,Dados!$B:$B,$N$2,Dados!$I:$I,$3:$3)&lt;&gt;0),SUMIFS(Dados!$F:$F,Dados!$C:$C,$D:$D,Dados!$B:$B,$N$2,Dados!$I:$I,$3:$3)%*$K$2,$K$2))</f>
        <v/>
      </c>
      <c r="L6" s="9" t="str">
        <f>IF($G6="SEM MOVIMENTO","",IF(AND($G6="AVALIADO",SUMIFS(Dados!$A:$A,Dados!$C:$C,$D:$D,Dados!$B:$B,$N$2,Dados!$I:$I,$3:$3)&lt;&gt;0),SUMIFS(Dados!$F:$F,Dados!$C:$C,$D:$D,Dados!$B:$B,$N$2,Dados!$I:$I,$3:$3)%*$L$2,$L$2))</f>
        <v/>
      </c>
      <c r="M6" s="9" t="str">
        <f>IF($G6="SEM MOVIMENTO","",IF(AND($G6="AVALIADO",SUMIFS(Dados!$A:$A,Dados!$C:$C,$D:$D,Dados!$B:$B,$N$2,Dados!$I:$I,$3:$3)&lt;&gt;0),SUMIFS(Dados!$F:$F,Dados!$C:$C,$D:$D,Dados!$B:$B,$N$2,Dados!$I:$I,$3:$3)%*$M$2,$M$2))</f>
        <v/>
      </c>
      <c r="N6" s="7">
        <f t="shared" si="1"/>
        <v>0</v>
      </c>
    </row>
    <row r="7" spans="1:14" s="10" customFormat="1" ht="15.75" x14ac:dyDescent="0.25">
      <c r="A7" s="1">
        <v>2175</v>
      </c>
      <c r="B7" s="2" t="s">
        <v>109</v>
      </c>
      <c r="C7" s="1" t="s">
        <v>110</v>
      </c>
      <c r="D7" s="43">
        <v>2175</v>
      </c>
      <c r="E7" s="1" t="s">
        <v>89</v>
      </c>
      <c r="F7" s="1" t="s">
        <v>94</v>
      </c>
      <c r="G7" s="1" t="str">
        <f>IF(SUMIFS(Dados!$A:$A,Dados!$C:$C,'IDGF-Out'!$D:$D,Dados!$B:$B,'IDGF-Out'!$N$2)=0,"SEM MOVIMENTO","AVALIADO")</f>
        <v>SEM MOVIMENTO</v>
      </c>
      <c r="H7" s="42" t="str">
        <f>IFERROR(IF($G7="SEM MOVIMENTO","",IF(G7="AVALIADO",(VLOOKUP(D7,'PPM-Out'!B:J,9,FALSE)/100)*$H$2,1*$H$2)),1*$H$2)</f>
        <v/>
      </c>
      <c r="I7" s="9" t="str">
        <f>IF($G7="SEM MOVIMENTO","",IF(AND($G7="AVALIADO",SUMIFS(Dados!$A:$A,Dados!$C:$C,$D:$D,Dados!$B:$B,$N$2,Dados!$I:$I,$3:$3)&lt;&gt;0),SUMIFS(Dados!$F:$F,Dados!$C:$C,$D:$D,Dados!$B:$B,$N$2,Dados!$I:$I,$3:$3)%*$I$2,$I$2))</f>
        <v/>
      </c>
      <c r="J7" s="9" t="str">
        <f t="shared" si="0"/>
        <v/>
      </c>
      <c r="K7" s="9" t="str">
        <f>IF($G7="SEM MOVIMENTO","",IF(AND($G7="AVALIADO",SUMIFS(Dados!$A:$A,Dados!$C:$C,$D:$D,Dados!$B:$B,$N$2,Dados!$I:$I,$3:$3)&lt;&gt;0),SUMIFS(Dados!$F:$F,Dados!$C:$C,$D:$D,Dados!$B:$B,$N$2,Dados!$I:$I,$3:$3)%*$K$2,$K$2))</f>
        <v/>
      </c>
      <c r="L7" s="9" t="str">
        <f>IF($G7="SEM MOVIMENTO","",IF(AND($G7="AVALIADO",SUMIFS(Dados!$A:$A,Dados!$C:$C,$D:$D,Dados!$B:$B,$N$2,Dados!$I:$I,$3:$3)&lt;&gt;0),SUMIFS(Dados!$F:$F,Dados!$C:$C,$D:$D,Dados!$B:$B,$N$2,Dados!$I:$I,$3:$3)%*$L$2,$L$2))</f>
        <v/>
      </c>
      <c r="M7" s="9" t="str">
        <f>IF($G7="SEM MOVIMENTO","",IF(AND($G7="AVALIADO",SUMIFS(Dados!$A:$A,Dados!$C:$C,$D:$D,Dados!$B:$B,$N$2,Dados!$I:$I,$3:$3)&lt;&gt;0),SUMIFS(Dados!$F:$F,Dados!$C:$C,$D:$D,Dados!$B:$B,$N$2,Dados!$I:$I,$3:$3)%*$M$2,$M$2))</f>
        <v/>
      </c>
      <c r="N7" s="7">
        <f t="shared" si="1"/>
        <v>0</v>
      </c>
    </row>
    <row r="8" spans="1:14" ht="15.75" x14ac:dyDescent="0.25">
      <c r="A8" s="1">
        <v>1239</v>
      </c>
      <c r="B8" s="2" t="s">
        <v>33</v>
      </c>
      <c r="C8" s="1" t="s">
        <v>34</v>
      </c>
      <c r="D8" s="43">
        <v>1239</v>
      </c>
      <c r="E8" s="1" t="s">
        <v>91</v>
      </c>
      <c r="F8" s="1" t="s">
        <v>35</v>
      </c>
      <c r="G8" s="1" t="str">
        <f>IF(SUMIFS(Dados!$A:$A,Dados!$C:$C,'IDGF-Out'!$D:$D,Dados!$B:$B,'IDGF-Out'!$N$2)=0,"SEM MOVIMENTO","AVALIADO")</f>
        <v>SEM MOVIMENTO</v>
      </c>
      <c r="H8" s="42" t="str">
        <f>IFERROR(IF($G8="SEM MOVIMENTO","",IF(G8="AVALIADO",(VLOOKUP(D8,'PPM-Out'!B:J,9,FALSE)/100)*$H$2,1*$H$2)),1*$H$2)</f>
        <v/>
      </c>
      <c r="I8" s="9" t="str">
        <f>IF($G8="SEM MOVIMENTO","",IF(AND($G8="AVALIADO",SUMIFS(Dados!$A:$A,Dados!$C:$C,$D:$D,Dados!$B:$B,$N$2,Dados!$I:$I,$3:$3)&lt;&gt;0),SUMIFS(Dados!$F:$F,Dados!$C:$C,$D:$D,Dados!$B:$B,$N$2,Dados!$I:$I,$3:$3)%*$I$2,$I$2))</f>
        <v/>
      </c>
      <c r="J8" s="9" t="str">
        <f t="shared" si="0"/>
        <v/>
      </c>
      <c r="K8" s="9" t="str">
        <f>IF($G8="SEM MOVIMENTO","",IF(AND($G8="AVALIADO",SUMIFS(Dados!$A:$A,Dados!$C:$C,$D:$D,Dados!$B:$B,$N$2,Dados!$I:$I,$3:$3)&lt;&gt;0),SUMIFS(Dados!$F:$F,Dados!$C:$C,$D:$D,Dados!$B:$B,$N$2,Dados!$I:$I,$3:$3)%*$K$2,$K$2))</f>
        <v/>
      </c>
      <c r="L8" s="9" t="str">
        <f>IF($G8="SEM MOVIMENTO","",IF(AND($G8="AVALIADO",SUMIFS(Dados!$A:$A,Dados!$C:$C,$D:$D,Dados!$B:$B,$N$2,Dados!$I:$I,$3:$3)&lt;&gt;0),SUMIFS(Dados!$F:$F,Dados!$C:$C,$D:$D,Dados!$B:$B,$N$2,Dados!$I:$I,$3:$3)%*$L$2,$L$2))</f>
        <v/>
      </c>
      <c r="M8" s="9" t="str">
        <f>IF($G8="SEM MOVIMENTO","",IF(AND($G8="AVALIADO",SUMIFS(Dados!$A:$A,Dados!$C:$C,$D:$D,Dados!$B:$B,$N$2,Dados!$I:$I,$3:$3)&lt;&gt;0),SUMIFS(Dados!$F:$F,Dados!$C:$C,$D:$D,Dados!$B:$B,$N$2,Dados!$I:$I,$3:$3)%*$M$2,$M$2))</f>
        <v/>
      </c>
      <c r="N8" s="7">
        <f t="shared" si="1"/>
        <v>0</v>
      </c>
    </row>
    <row r="9" spans="1:14" ht="15.75" x14ac:dyDescent="0.25">
      <c r="A9" s="1">
        <v>1329</v>
      </c>
      <c r="B9" s="2" t="s">
        <v>101</v>
      </c>
      <c r="C9" s="1" t="s">
        <v>102</v>
      </c>
      <c r="D9" s="43">
        <v>1329</v>
      </c>
      <c r="E9" s="1" t="s">
        <v>89</v>
      </c>
      <c r="F9" s="1" t="s">
        <v>94</v>
      </c>
      <c r="G9" s="1" t="str">
        <f>IF(SUMIFS(Dados!$A:$A,Dados!$C:$C,'IDGF-Out'!$D:$D,Dados!$B:$B,'IDGF-Out'!$N$2)=0,"SEM MOVIMENTO","AVALIADO")</f>
        <v>SEM MOVIMENTO</v>
      </c>
      <c r="H9" s="42" t="str">
        <f>IFERROR(IF($G9="SEM MOVIMENTO","",IF(G9="AVALIADO",(VLOOKUP(D9,'PPM-Out'!B:J,9,FALSE)/100)*$H$2,1*$H$2)),1*$H$2)</f>
        <v/>
      </c>
      <c r="I9" s="9" t="str">
        <f>IF($G9="SEM MOVIMENTO","",IF(AND($G9="AVALIADO",SUMIFS(Dados!$A:$A,Dados!$C:$C,$D:$D,Dados!$B:$B,$N$2,Dados!$I:$I,$3:$3)&lt;&gt;0),SUMIFS(Dados!$F:$F,Dados!$C:$C,$D:$D,Dados!$B:$B,$N$2,Dados!$I:$I,$3:$3)%*$I$2,$I$2))</f>
        <v/>
      </c>
      <c r="J9" s="9" t="str">
        <f t="shared" si="0"/>
        <v/>
      </c>
      <c r="K9" s="9" t="str">
        <f>IF($G9="SEM MOVIMENTO","",IF(AND($G9="AVALIADO",SUMIFS(Dados!$A:$A,Dados!$C:$C,$D:$D,Dados!$B:$B,$N$2,Dados!$I:$I,$3:$3)&lt;&gt;0),SUMIFS(Dados!$F:$F,Dados!$C:$C,$D:$D,Dados!$B:$B,$N$2,Dados!$I:$I,$3:$3)%*$K$2,$K$2))</f>
        <v/>
      </c>
      <c r="L9" s="9" t="str">
        <f>IF($G9="SEM MOVIMENTO","",IF(AND($G9="AVALIADO",SUMIFS(Dados!$A:$A,Dados!$C:$C,$D:$D,Dados!$B:$B,$N$2,Dados!$I:$I,$3:$3)&lt;&gt;0),SUMIFS(Dados!$F:$F,Dados!$C:$C,$D:$D,Dados!$B:$B,$N$2,Dados!$I:$I,$3:$3)%*$L$2,$L$2))</f>
        <v/>
      </c>
      <c r="M9" s="9" t="str">
        <f>IF($G9="SEM MOVIMENTO","",IF(AND($G9="AVALIADO",SUMIFS(Dados!$A:$A,Dados!$C:$C,$D:$D,Dados!$B:$B,$N$2,Dados!$I:$I,$3:$3)&lt;&gt;0),SUMIFS(Dados!$F:$F,Dados!$C:$C,$D:$D,Dados!$B:$B,$N$2,Dados!$I:$I,$3:$3)%*$M$2,$M$2))</f>
        <v/>
      </c>
      <c r="N9" s="7">
        <f t="shared" si="1"/>
        <v>0</v>
      </c>
    </row>
    <row r="10" spans="1:14" ht="15.75" x14ac:dyDescent="0.25">
      <c r="A10" s="1">
        <v>1183</v>
      </c>
      <c r="B10" s="2" t="s">
        <v>111</v>
      </c>
      <c r="C10" s="1" t="s">
        <v>112</v>
      </c>
      <c r="D10" s="43">
        <v>1183</v>
      </c>
      <c r="E10" s="1" t="s">
        <v>138</v>
      </c>
      <c r="F10" s="1" t="s">
        <v>134</v>
      </c>
      <c r="G10" s="1" t="str">
        <f>IF(SUMIFS(Dados!$A:$A,Dados!$C:$C,'IDGF-Out'!$D:$D,Dados!$B:$B,'IDGF-Out'!$N$2)=0,"SEM MOVIMENTO","AVALIADO")</f>
        <v>SEM MOVIMENTO</v>
      </c>
      <c r="H10" s="42" t="str">
        <f>IFERROR(IF($G10="SEM MOVIMENTO","",IF(G10="AVALIADO",(VLOOKUP(D10,'PPM-Out'!B:J,9,FALSE)/100)*$H$2,1*$H$2)),1*$H$2)</f>
        <v/>
      </c>
      <c r="I10" s="9" t="str">
        <f>IF($G10="SEM MOVIMENTO","",IF(AND($G10="AVALIADO",SUMIFS(Dados!$A:$A,Dados!$C:$C,$D:$D,Dados!$B:$B,$N$2,Dados!$I:$I,$3:$3)&lt;&gt;0),SUMIFS(Dados!$F:$F,Dados!$C:$C,$D:$D,Dados!$B:$B,$N$2,Dados!$I:$I,$3:$3)%*$I$2,$I$2))</f>
        <v/>
      </c>
      <c r="J10" s="9" t="str">
        <f t="shared" si="0"/>
        <v/>
      </c>
      <c r="K10" s="9" t="str">
        <f>IF($G10="SEM MOVIMENTO","",IF(AND($G10="AVALIADO",SUMIFS(Dados!$A:$A,Dados!$C:$C,$D:$D,Dados!$B:$B,$N$2,Dados!$I:$I,$3:$3)&lt;&gt;0),SUMIFS(Dados!$F:$F,Dados!$C:$C,$D:$D,Dados!$B:$B,$N$2,Dados!$I:$I,$3:$3)%*$K$2,$K$2))</f>
        <v/>
      </c>
      <c r="L10" s="9" t="str">
        <f>IF($G10="SEM MOVIMENTO","",IF(AND($G10="AVALIADO",SUMIFS(Dados!$A:$A,Dados!$C:$C,$D:$D,Dados!$B:$B,$N$2,Dados!$I:$I,$3:$3)&lt;&gt;0),SUMIFS(Dados!$F:$F,Dados!$C:$C,$D:$D,Dados!$B:$B,$N$2,Dados!$I:$I,$3:$3)%*$L$2,$L$2))</f>
        <v/>
      </c>
      <c r="M10" s="9" t="str">
        <f>IF($G10="SEM MOVIMENTO","",IF(AND($G10="AVALIADO",SUMIFS(Dados!$A:$A,Dados!$C:$C,$D:$D,Dados!$B:$B,$N$2,Dados!$I:$I,$3:$3)&lt;&gt;0),SUMIFS(Dados!$F:$F,Dados!$C:$C,$D:$D,Dados!$B:$B,$N$2,Dados!$I:$I,$3:$3)%*$M$2,$M$2))</f>
        <v/>
      </c>
      <c r="N10" s="7">
        <f t="shared" si="1"/>
        <v>0</v>
      </c>
    </row>
    <row r="11" spans="1:14" ht="15.75" x14ac:dyDescent="0.25">
      <c r="A11" s="1">
        <v>1171</v>
      </c>
      <c r="B11" s="2" t="s">
        <v>95</v>
      </c>
      <c r="C11" s="1" t="s">
        <v>96</v>
      </c>
      <c r="D11" s="43">
        <v>1171</v>
      </c>
      <c r="E11" s="1" t="s">
        <v>89</v>
      </c>
      <c r="F11" s="1" t="s">
        <v>94</v>
      </c>
      <c r="G11" s="1" t="str">
        <f>IF(SUMIFS(Dados!$A:$A,Dados!$C:$C,'IDGF-Out'!$D:$D,Dados!$B:$B,'IDGF-Out'!$N$2)=0,"SEM MOVIMENTO","AVALIADO")</f>
        <v>SEM MOVIMENTO</v>
      </c>
      <c r="H11" s="42" t="str">
        <f>IFERROR(IF($G11="SEM MOVIMENTO","",IF(G11="AVALIADO",(VLOOKUP(D11,'PPM-Out'!B:J,9,FALSE)/100)*$H$2,1*$H$2)),1*$H$2)</f>
        <v/>
      </c>
      <c r="I11" s="9" t="str">
        <f>IF($G11="SEM MOVIMENTO","",IF(AND($G11="AVALIADO",SUMIFS(Dados!$A:$A,Dados!$C:$C,$D:$D,Dados!$B:$B,$N$2,Dados!$I:$I,$3:$3)&lt;&gt;0),SUMIFS(Dados!$F:$F,Dados!$C:$C,$D:$D,Dados!$B:$B,$N$2,Dados!$I:$I,$3:$3)%*$I$2,$I$2))</f>
        <v/>
      </c>
      <c r="J11" s="9" t="str">
        <f t="shared" si="0"/>
        <v/>
      </c>
      <c r="K11" s="9" t="str">
        <f>IF($G11="SEM MOVIMENTO","",IF(AND($G11="AVALIADO",SUMIFS(Dados!$A:$A,Dados!$C:$C,$D:$D,Dados!$B:$B,$N$2,Dados!$I:$I,$3:$3)&lt;&gt;0),SUMIFS(Dados!$F:$F,Dados!$C:$C,$D:$D,Dados!$B:$B,$N$2,Dados!$I:$I,$3:$3)%*$K$2,$K$2))</f>
        <v/>
      </c>
      <c r="L11" s="9" t="str">
        <f>IF($G11="SEM MOVIMENTO","",IF(AND($G11="AVALIADO",SUMIFS(Dados!$A:$A,Dados!$C:$C,$D:$D,Dados!$B:$B,$N$2,Dados!$I:$I,$3:$3)&lt;&gt;0),SUMIFS(Dados!$F:$F,Dados!$C:$C,$D:$D,Dados!$B:$B,$N$2,Dados!$I:$I,$3:$3)%*$L$2,$L$2))</f>
        <v/>
      </c>
      <c r="M11" s="9" t="str">
        <f>IF($G11="SEM MOVIMENTO","",IF(AND($G11="AVALIADO",SUMIFS(Dados!$A:$A,Dados!$C:$C,$D:$D,Dados!$B:$B,$N$2,Dados!$I:$I,$3:$3)&lt;&gt;0),SUMIFS(Dados!$F:$F,Dados!$C:$C,$D:$D,Dados!$B:$B,$N$2,Dados!$I:$I,$3:$3)%*$M$2,$M$2))</f>
        <v/>
      </c>
      <c r="N11" s="7">
        <f t="shared" si="1"/>
        <v>0</v>
      </c>
    </row>
    <row r="12" spans="1:14" ht="15.75" x14ac:dyDescent="0.25">
      <c r="A12" s="1">
        <v>2729</v>
      </c>
      <c r="B12" s="2" t="s">
        <v>320</v>
      </c>
      <c r="C12" s="1" t="s">
        <v>121</v>
      </c>
      <c r="D12" s="43">
        <v>1164</v>
      </c>
      <c r="E12" s="1" t="s">
        <v>138</v>
      </c>
      <c r="F12" s="1" t="s">
        <v>136</v>
      </c>
      <c r="G12" s="1" t="str">
        <f>IF(SUMIFS(Dados!$A:$A,Dados!$C:$C,'IDGF-Out'!$D:$D,Dados!$B:$B,'IDGF-Out'!$N$2)=0,"SEM MOVIMENTO","AVALIADO")</f>
        <v>SEM MOVIMENTO</v>
      </c>
      <c r="H12" s="42" t="str">
        <f>IFERROR(IF($G12="SEM MOVIMENTO","",IF(G12="AVALIADO",(VLOOKUP(D12,'PPM-Out'!B:J,9,FALSE)/100)*$H$2,1*$H$2)),1*$H$2)</f>
        <v/>
      </c>
      <c r="I12" s="9" t="str">
        <f>IF($G12="SEM MOVIMENTO","",IF(AND($G12="AVALIADO",SUMIFS(Dados!$A:$A,Dados!$C:$C,$D:$D,Dados!$B:$B,$N$2,Dados!$I:$I,$3:$3)&lt;&gt;0),SUMIFS(Dados!$F:$F,Dados!$C:$C,$D:$D,Dados!$B:$B,$N$2,Dados!$I:$I,$3:$3)%*$I$2,$I$2))</f>
        <v/>
      </c>
      <c r="J12" s="9" t="str">
        <f t="shared" si="0"/>
        <v/>
      </c>
      <c r="K12" s="9" t="str">
        <f>IF($G12="SEM MOVIMENTO","",IF(AND($G12="AVALIADO",SUMIFS(Dados!$A:$A,Dados!$C:$C,$D:$D,Dados!$B:$B,$N$2,Dados!$I:$I,$3:$3)&lt;&gt;0),SUMIFS(Dados!$F:$F,Dados!$C:$C,$D:$D,Dados!$B:$B,$N$2,Dados!$I:$I,$3:$3)%*$K$2,$K$2))</f>
        <v/>
      </c>
      <c r="L12" s="9" t="str">
        <f>IF($G12="SEM MOVIMENTO","",IF(AND($G12="AVALIADO",SUMIFS(Dados!$A:$A,Dados!$C:$C,$D:$D,Dados!$B:$B,$N$2,Dados!$I:$I,$3:$3)&lt;&gt;0),SUMIFS(Dados!$F:$F,Dados!$C:$C,$D:$D,Dados!$B:$B,$N$2,Dados!$I:$I,$3:$3)%*$L$2,$L$2))</f>
        <v/>
      </c>
      <c r="M12" s="9" t="str">
        <f>IF($G12="SEM MOVIMENTO","",IF(AND($G12="AVALIADO",SUMIFS(Dados!$A:$A,Dados!$C:$C,$D:$D,Dados!$B:$B,$N$2,Dados!$I:$I,$3:$3)&lt;&gt;0),SUMIFS(Dados!$F:$F,Dados!$C:$C,$D:$D,Dados!$B:$B,$N$2,Dados!$I:$I,$3:$3)%*$M$2,$M$2))</f>
        <v/>
      </c>
      <c r="N12" s="7">
        <f t="shared" si="1"/>
        <v>0</v>
      </c>
    </row>
    <row r="13" spans="1:14" ht="15.75" x14ac:dyDescent="0.25">
      <c r="A13" s="1">
        <v>1482</v>
      </c>
      <c r="B13" s="2" t="s">
        <v>92</v>
      </c>
      <c r="C13" s="1" t="s">
        <v>93</v>
      </c>
      <c r="D13" s="43">
        <v>1482</v>
      </c>
      <c r="E13" s="1" t="s">
        <v>89</v>
      </c>
      <c r="F13" s="1" t="s">
        <v>94</v>
      </c>
      <c r="G13" s="1" t="str">
        <f>IF(SUMIFS(Dados!$A:$A,Dados!$C:$C,'IDGF-Out'!$D:$D,Dados!$B:$B,'IDGF-Out'!$N$2)=0,"SEM MOVIMENTO","AVALIADO")</f>
        <v>SEM MOVIMENTO</v>
      </c>
      <c r="H13" s="42" t="str">
        <f>IFERROR(IF($G13="SEM MOVIMENTO","",IF(G13="AVALIADO",(VLOOKUP(D13,'PPM-Out'!B:J,9,FALSE)/100)*$H$2,1*$H$2)),1*$H$2)</f>
        <v/>
      </c>
      <c r="I13" s="9" t="str">
        <f>IF($G13="SEM MOVIMENTO","",IF(AND($G13="AVALIADO",SUMIFS(Dados!$A:$A,Dados!$C:$C,$D:$D,Dados!$B:$B,$N$2,Dados!$I:$I,$3:$3)&lt;&gt;0),SUMIFS(Dados!$F:$F,Dados!$C:$C,$D:$D,Dados!$B:$B,$N$2,Dados!$I:$I,$3:$3)%*$I$2,$I$2))</f>
        <v/>
      </c>
      <c r="J13" s="9" t="str">
        <f t="shared" si="0"/>
        <v/>
      </c>
      <c r="K13" s="9" t="str">
        <f>IF($G13="SEM MOVIMENTO","",IF(AND($G13="AVALIADO",SUMIFS(Dados!$A:$A,Dados!$C:$C,$D:$D,Dados!$B:$B,$N$2,Dados!$I:$I,$3:$3)&lt;&gt;0),SUMIFS(Dados!$F:$F,Dados!$C:$C,$D:$D,Dados!$B:$B,$N$2,Dados!$I:$I,$3:$3)%*$K$2,$K$2))</f>
        <v/>
      </c>
      <c r="L13" s="9" t="str">
        <f>IF($G13="SEM MOVIMENTO","",IF(AND($G13="AVALIADO",SUMIFS(Dados!$A:$A,Dados!$C:$C,$D:$D,Dados!$B:$B,$N$2,Dados!$I:$I,$3:$3)&lt;&gt;0),SUMIFS(Dados!$F:$F,Dados!$C:$C,$D:$D,Dados!$B:$B,$N$2,Dados!$I:$I,$3:$3)%*$L$2,$L$2))</f>
        <v/>
      </c>
      <c r="M13" s="9" t="str">
        <f>IF($G13="SEM MOVIMENTO","",IF(AND($G13="AVALIADO",SUMIFS(Dados!$A:$A,Dados!$C:$C,$D:$D,Dados!$B:$B,$N$2,Dados!$I:$I,$3:$3)&lt;&gt;0),SUMIFS(Dados!$F:$F,Dados!$C:$C,$D:$D,Dados!$B:$B,$N$2,Dados!$I:$I,$3:$3)%*$M$2,$M$2))</f>
        <v/>
      </c>
      <c r="N13" s="7">
        <f t="shared" si="1"/>
        <v>0</v>
      </c>
    </row>
    <row r="14" spans="1:14" ht="15.75" x14ac:dyDescent="0.25">
      <c r="A14" s="1">
        <v>1320</v>
      </c>
      <c r="B14" s="2" t="s">
        <v>97</v>
      </c>
      <c r="C14" s="1" t="s">
        <v>98</v>
      </c>
      <c r="D14" s="43">
        <v>1320</v>
      </c>
      <c r="E14" s="1" t="s">
        <v>89</v>
      </c>
      <c r="F14" s="1" t="s">
        <v>94</v>
      </c>
      <c r="G14" s="1" t="str">
        <f>IF(SUMIFS(Dados!$A:$A,Dados!$C:$C,'IDGF-Out'!$D:$D,Dados!$B:$B,'IDGF-Out'!$N$2)=0,"SEM MOVIMENTO","AVALIADO")</f>
        <v>SEM MOVIMENTO</v>
      </c>
      <c r="H14" s="42" t="str">
        <f>IFERROR(IF($G14="SEM MOVIMENTO","",IF(G14="AVALIADO",(VLOOKUP(D14,'PPM-Out'!B:J,9,FALSE)/100)*$H$2,1*$H$2)),1*$H$2)</f>
        <v/>
      </c>
      <c r="I14" s="9" t="str">
        <f>IF($G14="SEM MOVIMENTO","",IF(AND($G14="AVALIADO",SUMIFS(Dados!$A:$A,Dados!$C:$C,$D:$D,Dados!$B:$B,$N$2,Dados!$I:$I,$3:$3)&lt;&gt;0),SUMIFS(Dados!$F:$F,Dados!$C:$C,$D:$D,Dados!$B:$B,$N$2,Dados!$I:$I,$3:$3)%*$I$2,$I$2))</f>
        <v/>
      </c>
      <c r="J14" s="9" t="str">
        <f t="shared" si="0"/>
        <v/>
      </c>
      <c r="K14" s="9" t="str">
        <f>IF($G14="SEM MOVIMENTO","",IF(AND($G14="AVALIADO",SUMIFS(Dados!$A:$A,Dados!$C:$C,$D:$D,Dados!$B:$B,$N$2,Dados!$I:$I,$3:$3)&lt;&gt;0),SUMIFS(Dados!$F:$F,Dados!$C:$C,$D:$D,Dados!$B:$B,$N$2,Dados!$I:$I,$3:$3)%*$K$2,$K$2))</f>
        <v/>
      </c>
      <c r="L14" s="9" t="str">
        <f>IF($G14="SEM MOVIMENTO","",IF(AND($G14="AVALIADO",SUMIFS(Dados!$A:$A,Dados!$C:$C,$D:$D,Dados!$B:$B,$N$2,Dados!$I:$I,$3:$3)&lt;&gt;0),SUMIFS(Dados!$F:$F,Dados!$C:$C,$D:$D,Dados!$B:$B,$N$2,Dados!$I:$I,$3:$3)%*$L$2,$L$2))</f>
        <v/>
      </c>
      <c r="M14" s="9" t="str">
        <f>IF($G14="SEM MOVIMENTO","",IF(AND($G14="AVALIADO",SUMIFS(Dados!$A:$A,Dados!$C:$C,$D:$D,Dados!$B:$B,$N$2,Dados!$I:$I,$3:$3)&lt;&gt;0),SUMIFS(Dados!$F:$F,Dados!$C:$C,$D:$D,Dados!$B:$B,$N$2,Dados!$I:$I,$3:$3)%*$M$2,$M$2))</f>
        <v/>
      </c>
      <c r="N14" s="7">
        <f t="shared" si="1"/>
        <v>0</v>
      </c>
    </row>
    <row r="15" spans="1:14" ht="15.75" x14ac:dyDescent="0.25">
      <c r="A15" s="1">
        <v>1875</v>
      </c>
      <c r="B15" s="2" t="s">
        <v>86</v>
      </c>
      <c r="C15" s="1" t="s">
        <v>87</v>
      </c>
      <c r="D15" s="43">
        <v>1875</v>
      </c>
      <c r="E15" s="1" t="s">
        <v>90</v>
      </c>
      <c r="F15" s="1" t="s">
        <v>80</v>
      </c>
      <c r="G15" s="1" t="str">
        <f>IF(SUMIFS(Dados!$A:$A,Dados!$C:$C,'IDGF-Out'!$D:$D,Dados!$B:$B,'IDGF-Out'!$N$2)=0,"SEM MOVIMENTO","AVALIADO")</f>
        <v>SEM MOVIMENTO</v>
      </c>
      <c r="H15" s="42" t="str">
        <f>IFERROR(IF($G15="SEM MOVIMENTO","",IF(G15="AVALIADO",(VLOOKUP(D15,'PPM-Out'!B:J,9,FALSE)/100)*$H$2,1*$H$2)),1*$H$2)</f>
        <v/>
      </c>
      <c r="I15" s="9" t="str">
        <f>IF($G15="SEM MOVIMENTO","",IF(AND($G15="AVALIADO",SUMIFS(Dados!$A:$A,Dados!$C:$C,$D:$D,Dados!$B:$B,$N$2,Dados!$I:$I,$3:$3)&lt;&gt;0),SUMIFS(Dados!$F:$F,Dados!$C:$C,$D:$D,Dados!$B:$B,$N$2,Dados!$I:$I,$3:$3)%*$I$2,$I$2))</f>
        <v/>
      </c>
      <c r="J15" s="9" t="str">
        <f t="shared" si="0"/>
        <v/>
      </c>
      <c r="K15" s="9" t="str">
        <f>IF($G15="SEM MOVIMENTO","",IF(AND($G15="AVALIADO",SUMIFS(Dados!$A:$A,Dados!$C:$C,$D:$D,Dados!$B:$B,$N$2,Dados!$I:$I,$3:$3)&lt;&gt;0),SUMIFS(Dados!$F:$F,Dados!$C:$C,$D:$D,Dados!$B:$B,$N$2,Dados!$I:$I,$3:$3)%*$K$2,$K$2))</f>
        <v/>
      </c>
      <c r="L15" s="9" t="str">
        <f>IF($G15="SEM MOVIMENTO","",IF(AND($G15="AVALIADO",SUMIFS(Dados!$A:$A,Dados!$C:$C,$D:$D,Dados!$B:$B,$N$2,Dados!$I:$I,$3:$3)&lt;&gt;0),SUMIFS(Dados!$F:$F,Dados!$C:$C,$D:$D,Dados!$B:$B,$N$2,Dados!$I:$I,$3:$3)%*$L$2,$L$2))</f>
        <v/>
      </c>
      <c r="M15" s="9" t="str">
        <f>IF($G15="SEM MOVIMENTO","",IF(AND($G15="AVALIADO",SUMIFS(Dados!$A:$A,Dados!$C:$C,$D:$D,Dados!$B:$B,$N$2,Dados!$I:$I,$3:$3)&lt;&gt;0),SUMIFS(Dados!$F:$F,Dados!$C:$C,$D:$D,Dados!$B:$B,$N$2,Dados!$I:$I,$3:$3)%*$M$2,$M$2))</f>
        <v/>
      </c>
      <c r="N15" s="7">
        <f t="shared" si="1"/>
        <v>0</v>
      </c>
    </row>
    <row r="16" spans="1:14" ht="15.75" x14ac:dyDescent="0.25">
      <c r="A16" s="1">
        <v>1298</v>
      </c>
      <c r="B16" s="2" t="s">
        <v>30</v>
      </c>
      <c r="C16" s="1" t="s">
        <v>31</v>
      </c>
      <c r="D16" s="43">
        <v>1298</v>
      </c>
      <c r="E16" s="1" t="s">
        <v>90</v>
      </c>
      <c r="F16" s="1" t="s">
        <v>32</v>
      </c>
      <c r="G16" s="1" t="str">
        <f>IF(SUMIFS(Dados!$A:$A,Dados!$C:$C,'IDGF-Out'!$D:$D,Dados!$B:$B,'IDGF-Out'!$N$2)=0,"SEM MOVIMENTO","AVALIADO")</f>
        <v>SEM MOVIMENTO</v>
      </c>
      <c r="H16" s="42" t="str">
        <f>IFERROR(IF($G16="SEM MOVIMENTO","",IF(G16="AVALIADO",(VLOOKUP(D16,'PPM-Out'!B:J,9,FALSE)/100)*$H$2,1*$H$2)),1*$H$2)</f>
        <v/>
      </c>
      <c r="I16" s="9" t="str">
        <f>IF($G16="SEM MOVIMENTO","",IF(AND($G16="AVALIADO",SUMIFS(Dados!$A:$A,Dados!$C:$C,$D:$D,Dados!$B:$B,$N$2,Dados!$I:$I,$3:$3)&lt;&gt;0),SUMIFS(Dados!$F:$F,Dados!$C:$C,$D:$D,Dados!$B:$B,$N$2,Dados!$I:$I,$3:$3)%*$I$2,$I$2))</f>
        <v/>
      </c>
      <c r="J16" s="9" t="str">
        <f t="shared" si="0"/>
        <v/>
      </c>
      <c r="K16" s="9" t="str">
        <f>IF($G16="SEM MOVIMENTO","",IF(AND($G16="AVALIADO",SUMIFS(Dados!$A:$A,Dados!$C:$C,$D:$D,Dados!$B:$B,$N$2,Dados!$I:$I,$3:$3)&lt;&gt;0),SUMIFS(Dados!$F:$F,Dados!$C:$C,$D:$D,Dados!$B:$B,$N$2,Dados!$I:$I,$3:$3)%*$K$2,$K$2))</f>
        <v/>
      </c>
      <c r="L16" s="9" t="str">
        <f>IF($G16="SEM MOVIMENTO","",IF(AND($G16="AVALIADO",SUMIFS(Dados!$A:$A,Dados!$C:$C,$D:$D,Dados!$B:$B,$N$2,Dados!$I:$I,$3:$3)&lt;&gt;0),SUMIFS(Dados!$F:$F,Dados!$C:$C,$D:$D,Dados!$B:$B,$N$2,Dados!$I:$I,$3:$3)%*$L$2,$L$2))</f>
        <v/>
      </c>
      <c r="M16" s="9" t="str">
        <f>IF($G16="SEM MOVIMENTO","",IF(AND($G16="AVALIADO",SUMIFS(Dados!$A:$A,Dados!$C:$C,$D:$D,Dados!$B:$B,$N$2,Dados!$I:$I,$3:$3)&lt;&gt;0),SUMIFS(Dados!$F:$F,Dados!$C:$C,$D:$D,Dados!$B:$B,$N$2,Dados!$I:$I,$3:$3)%*$M$2,$M$2))</f>
        <v/>
      </c>
      <c r="N16" s="7">
        <f t="shared" si="1"/>
        <v>0</v>
      </c>
    </row>
    <row r="17" spans="1:14" ht="15.75" x14ac:dyDescent="0.25">
      <c r="A17" s="1">
        <v>2972</v>
      </c>
      <c r="B17" s="2" t="s">
        <v>41</v>
      </c>
      <c r="C17" s="1" t="s">
        <v>42</v>
      </c>
      <c r="D17" s="43">
        <v>2972</v>
      </c>
      <c r="E17" s="1" t="s">
        <v>89</v>
      </c>
      <c r="F17" s="1" t="s">
        <v>43</v>
      </c>
      <c r="G17" s="1" t="str">
        <f>IF(SUMIFS(Dados!$A:$A,Dados!$C:$C,'IDGF-Out'!$D:$D,Dados!$B:$B,'IDGF-Out'!$N$2)=0,"SEM MOVIMENTO","AVALIADO")</f>
        <v>SEM MOVIMENTO</v>
      </c>
      <c r="H17" s="42" t="str">
        <f>IFERROR(IF($G17="SEM MOVIMENTO","",IF(G17="AVALIADO",(VLOOKUP(D17,'PPM-Out'!B:J,9,FALSE)/100)*$H$2,1*$H$2)),1*$H$2)</f>
        <v/>
      </c>
      <c r="I17" s="9" t="str">
        <f>IF($G17="SEM MOVIMENTO","",IF(AND($G17="AVALIADO",SUMIFS(Dados!$A:$A,Dados!$C:$C,$D:$D,Dados!$B:$B,$N$2,Dados!$I:$I,$3:$3)&lt;&gt;0),SUMIFS(Dados!$F:$F,Dados!$C:$C,$D:$D,Dados!$B:$B,$N$2,Dados!$I:$I,$3:$3)%*$I$2,$I$2))</f>
        <v/>
      </c>
      <c r="J17" s="9" t="str">
        <f t="shared" si="0"/>
        <v/>
      </c>
      <c r="K17" s="9" t="str">
        <f>IF($G17="SEM MOVIMENTO","",IF(AND($G17="AVALIADO",SUMIFS(Dados!$A:$A,Dados!$C:$C,$D:$D,Dados!$B:$B,$N$2,Dados!$I:$I,$3:$3)&lt;&gt;0),SUMIFS(Dados!$F:$F,Dados!$C:$C,$D:$D,Dados!$B:$B,$N$2,Dados!$I:$I,$3:$3)%*$K$2,$K$2))</f>
        <v/>
      </c>
      <c r="L17" s="9" t="str">
        <f>IF($G17="SEM MOVIMENTO","",IF(AND($G17="AVALIADO",SUMIFS(Dados!$A:$A,Dados!$C:$C,$D:$D,Dados!$B:$B,$N$2,Dados!$I:$I,$3:$3)&lt;&gt;0),SUMIFS(Dados!$F:$F,Dados!$C:$C,$D:$D,Dados!$B:$B,$N$2,Dados!$I:$I,$3:$3)%*$L$2,$L$2))</f>
        <v/>
      </c>
      <c r="M17" s="9" t="str">
        <f>IF($G17="SEM MOVIMENTO","",IF(AND($G17="AVALIADO",SUMIFS(Dados!$A:$A,Dados!$C:$C,$D:$D,Dados!$B:$B,$N$2,Dados!$I:$I,$3:$3)&lt;&gt;0),SUMIFS(Dados!$F:$F,Dados!$C:$C,$D:$D,Dados!$B:$B,$N$2,Dados!$I:$I,$3:$3)%*$M$2,$M$2))</f>
        <v/>
      </c>
      <c r="N17" s="7">
        <f t="shared" si="1"/>
        <v>0</v>
      </c>
    </row>
    <row r="18" spans="1:14" ht="15.75" x14ac:dyDescent="0.25">
      <c r="A18" s="1">
        <v>1496</v>
      </c>
      <c r="B18" s="2" t="s">
        <v>128</v>
      </c>
      <c r="C18" s="1" t="s">
        <v>129</v>
      </c>
      <c r="D18" s="43">
        <v>1496</v>
      </c>
      <c r="E18" s="1" t="s">
        <v>138</v>
      </c>
      <c r="F18" s="1" t="s">
        <v>136</v>
      </c>
      <c r="G18" s="1" t="str">
        <f>IF(SUMIFS(Dados!$A:$A,Dados!$C:$C,'IDGF-Out'!$D:$D,Dados!$B:$B,'IDGF-Out'!$N$2)=0,"SEM MOVIMENTO","AVALIADO")</f>
        <v>SEM MOVIMENTO</v>
      </c>
      <c r="H18" s="42" t="str">
        <f>IFERROR(IF($G18="SEM MOVIMENTO","",IF(G18="AVALIADO",(VLOOKUP(D18,'PPM-Out'!B:J,9,FALSE)/100)*$H$2,1*$H$2)),1*$H$2)</f>
        <v/>
      </c>
      <c r="I18" s="9" t="str">
        <f>IF($G18="SEM MOVIMENTO","",IF(AND($G18="AVALIADO",SUMIFS(Dados!$A:$A,Dados!$C:$C,$D:$D,Dados!$B:$B,$N$2,Dados!$I:$I,$3:$3)&lt;&gt;0),SUMIFS(Dados!$F:$F,Dados!$C:$C,$D:$D,Dados!$B:$B,$N$2,Dados!$I:$I,$3:$3)%*$I$2,$I$2))</f>
        <v/>
      </c>
      <c r="J18" s="9" t="str">
        <f t="shared" si="0"/>
        <v/>
      </c>
      <c r="K18" s="9" t="str">
        <f>IF($G18="SEM MOVIMENTO","",IF(AND($G18="AVALIADO",SUMIFS(Dados!$A:$A,Dados!$C:$C,$D:$D,Dados!$B:$B,$N$2,Dados!$I:$I,$3:$3)&lt;&gt;0),SUMIFS(Dados!$F:$F,Dados!$C:$C,$D:$D,Dados!$B:$B,$N$2,Dados!$I:$I,$3:$3)%*$K$2,$K$2))</f>
        <v/>
      </c>
      <c r="L18" s="9" t="str">
        <f>IF($G18="SEM MOVIMENTO","",IF(AND($G18="AVALIADO",SUMIFS(Dados!$A:$A,Dados!$C:$C,$D:$D,Dados!$B:$B,$N$2,Dados!$I:$I,$3:$3)&lt;&gt;0),SUMIFS(Dados!$F:$F,Dados!$C:$C,$D:$D,Dados!$B:$B,$N$2,Dados!$I:$I,$3:$3)%*$L$2,$L$2))</f>
        <v/>
      </c>
      <c r="M18" s="9" t="str">
        <f>IF($G18="SEM MOVIMENTO","",IF(AND($G18="AVALIADO",SUMIFS(Dados!$A:$A,Dados!$C:$C,$D:$D,Dados!$B:$B,$N$2,Dados!$I:$I,$3:$3)&lt;&gt;0),SUMIFS(Dados!$F:$F,Dados!$C:$C,$D:$D,Dados!$B:$B,$N$2,Dados!$I:$I,$3:$3)%*$M$2,$M$2))</f>
        <v/>
      </c>
      <c r="N18" s="7">
        <f t="shared" si="1"/>
        <v>0</v>
      </c>
    </row>
    <row r="19" spans="1:14" ht="15.75" x14ac:dyDescent="0.25">
      <c r="A19" s="1">
        <v>1067</v>
      </c>
      <c r="B19" s="2" t="s">
        <v>115</v>
      </c>
      <c r="C19" s="1" t="s">
        <v>116</v>
      </c>
      <c r="D19" s="43">
        <v>1067</v>
      </c>
      <c r="E19" s="1" t="s">
        <v>138</v>
      </c>
      <c r="F19" s="1" t="s">
        <v>134</v>
      </c>
      <c r="G19" s="1" t="str">
        <f>IF(SUMIFS(Dados!$A:$A,Dados!$C:$C,'IDGF-Out'!$D:$D,Dados!$B:$B,'IDGF-Out'!$N$2)=0,"SEM MOVIMENTO","AVALIADO")</f>
        <v>SEM MOVIMENTO</v>
      </c>
      <c r="H19" s="42" t="str">
        <f>IFERROR(IF($G19="SEM MOVIMENTO","",IF(G19="AVALIADO",(VLOOKUP(D19,'PPM-Out'!B:J,9,FALSE)/100)*$H$2,1*$H$2)),1*$H$2)</f>
        <v/>
      </c>
      <c r="I19" s="9" t="str">
        <f>IF($G19="SEM MOVIMENTO","",IF(AND($G19="AVALIADO",SUMIFS(Dados!$A:$A,Dados!$C:$C,$D:$D,Dados!$B:$B,$N$2,Dados!$I:$I,$3:$3)&lt;&gt;0),SUMIFS(Dados!$F:$F,Dados!$C:$C,$D:$D,Dados!$B:$B,$N$2,Dados!$I:$I,$3:$3)%*$I$2,$I$2))</f>
        <v/>
      </c>
      <c r="J19" s="9" t="str">
        <f t="shared" si="0"/>
        <v/>
      </c>
      <c r="K19" s="9" t="str">
        <f>IF($G19="SEM MOVIMENTO","",IF(AND($G19="AVALIADO",SUMIFS(Dados!$A:$A,Dados!$C:$C,$D:$D,Dados!$B:$B,$N$2,Dados!$I:$I,$3:$3)&lt;&gt;0),SUMIFS(Dados!$F:$F,Dados!$C:$C,$D:$D,Dados!$B:$B,$N$2,Dados!$I:$I,$3:$3)%*$K$2,$K$2))</f>
        <v/>
      </c>
      <c r="L19" s="9" t="str">
        <f>IF($G19="SEM MOVIMENTO","",IF(AND($G19="AVALIADO",SUMIFS(Dados!$A:$A,Dados!$C:$C,$D:$D,Dados!$B:$B,$N$2,Dados!$I:$I,$3:$3)&lt;&gt;0),SUMIFS(Dados!$F:$F,Dados!$C:$C,$D:$D,Dados!$B:$B,$N$2,Dados!$I:$I,$3:$3)%*$L$2,$L$2))</f>
        <v/>
      </c>
      <c r="M19" s="9" t="str">
        <f>IF($G19="SEM MOVIMENTO","",IF(AND($G19="AVALIADO",SUMIFS(Dados!$A:$A,Dados!$C:$C,$D:$D,Dados!$B:$B,$N$2,Dados!$I:$I,$3:$3)&lt;&gt;0),SUMIFS(Dados!$F:$F,Dados!$C:$C,$D:$D,Dados!$B:$B,$N$2,Dados!$I:$I,$3:$3)%*$M$2,$M$2))</f>
        <v/>
      </c>
      <c r="N19" s="7">
        <f t="shared" si="1"/>
        <v>0</v>
      </c>
    </row>
    <row r="20" spans="1:14" ht="15.75" x14ac:dyDescent="0.25">
      <c r="A20" s="1">
        <v>1273</v>
      </c>
      <c r="B20" s="2" t="s">
        <v>103</v>
      </c>
      <c r="C20" s="1" t="s">
        <v>104</v>
      </c>
      <c r="D20" s="43">
        <v>1273</v>
      </c>
      <c r="E20" s="1" t="s">
        <v>89</v>
      </c>
      <c r="F20" s="1" t="s">
        <v>94</v>
      </c>
      <c r="G20" s="1" t="str">
        <f>IF(SUMIFS(Dados!$A:$A,Dados!$C:$C,'IDGF-Out'!$D:$D,Dados!$B:$B,'IDGF-Out'!$N$2)=0,"SEM MOVIMENTO","AVALIADO")</f>
        <v>SEM MOVIMENTO</v>
      </c>
      <c r="H20" s="42" t="str">
        <f>IFERROR(IF($G20="SEM MOVIMENTO","",IF(G20="AVALIADO",(VLOOKUP(D20,'PPM-Out'!B:J,9,FALSE)/100)*$H$2,1*$H$2)),1*$H$2)</f>
        <v/>
      </c>
      <c r="I20" s="9" t="str">
        <f>IF($G20="SEM MOVIMENTO","",IF(AND($G20="AVALIADO",SUMIFS(Dados!$A:$A,Dados!$C:$C,$D:$D,Dados!$B:$B,$N$2,Dados!$I:$I,$3:$3)&lt;&gt;0),SUMIFS(Dados!$F:$F,Dados!$C:$C,$D:$D,Dados!$B:$B,$N$2,Dados!$I:$I,$3:$3)%*$I$2,$I$2))</f>
        <v/>
      </c>
      <c r="J20" s="9" t="str">
        <f t="shared" si="0"/>
        <v/>
      </c>
      <c r="K20" s="9" t="str">
        <f>IF($G20="SEM MOVIMENTO","",IF(AND($G20="AVALIADO",SUMIFS(Dados!$A:$A,Dados!$C:$C,$D:$D,Dados!$B:$B,$N$2,Dados!$I:$I,$3:$3)&lt;&gt;0),SUMIFS(Dados!$F:$F,Dados!$C:$C,$D:$D,Dados!$B:$B,$N$2,Dados!$I:$I,$3:$3)%*$K$2,$K$2))</f>
        <v/>
      </c>
      <c r="L20" s="9" t="str">
        <f>IF($G20="SEM MOVIMENTO","",IF(AND($G20="AVALIADO",SUMIFS(Dados!$A:$A,Dados!$C:$C,$D:$D,Dados!$B:$B,$N$2,Dados!$I:$I,$3:$3)&lt;&gt;0),SUMIFS(Dados!$F:$F,Dados!$C:$C,$D:$D,Dados!$B:$B,$N$2,Dados!$I:$I,$3:$3)%*$L$2,$L$2))</f>
        <v/>
      </c>
      <c r="M20" s="9" t="str">
        <f>IF($G20="SEM MOVIMENTO","",IF(AND($G20="AVALIADO",SUMIFS(Dados!$A:$A,Dados!$C:$C,$D:$D,Dados!$B:$B,$N$2,Dados!$I:$I,$3:$3)&lt;&gt;0),SUMIFS(Dados!$F:$F,Dados!$C:$C,$D:$D,Dados!$B:$B,$N$2,Dados!$I:$I,$3:$3)%*$M$2,$M$2))</f>
        <v/>
      </c>
      <c r="N20" s="7">
        <f t="shared" si="1"/>
        <v>0</v>
      </c>
    </row>
    <row r="21" spans="1:14" ht="15.75" x14ac:dyDescent="0.25">
      <c r="A21" s="1">
        <v>1031</v>
      </c>
      <c r="B21" s="2" t="s">
        <v>122</v>
      </c>
      <c r="C21" s="1" t="s">
        <v>123</v>
      </c>
      <c r="D21" s="43">
        <v>1031</v>
      </c>
      <c r="E21" s="1" t="s">
        <v>138</v>
      </c>
      <c r="F21" s="1" t="s">
        <v>136</v>
      </c>
      <c r="G21" s="1" t="str">
        <f>IF(SUMIFS(Dados!$A:$A,Dados!$C:$C,'IDGF-Out'!$D:$D,Dados!$B:$B,'IDGF-Out'!$N$2)=0,"SEM MOVIMENTO","AVALIADO")</f>
        <v>SEM MOVIMENTO</v>
      </c>
      <c r="H21" s="42" t="str">
        <f>IFERROR(IF($G21="SEM MOVIMENTO","",IF(G21="AVALIADO",(VLOOKUP(D21,'PPM-Out'!B:J,9,FALSE)/100)*$H$2,1*$H$2)),1*$H$2)</f>
        <v/>
      </c>
      <c r="I21" s="9" t="str">
        <f>IF($G21="SEM MOVIMENTO","",IF(AND($G21="AVALIADO",SUMIFS(Dados!$A:$A,Dados!$C:$C,$D:$D,Dados!$B:$B,$N$2,Dados!$I:$I,$3:$3)&lt;&gt;0),SUMIFS(Dados!$F:$F,Dados!$C:$C,$D:$D,Dados!$B:$B,$N$2,Dados!$I:$I,$3:$3)%*$I$2,$I$2))</f>
        <v/>
      </c>
      <c r="J21" s="9" t="str">
        <f t="shared" si="0"/>
        <v/>
      </c>
      <c r="K21" s="9" t="str">
        <f>IF($G21="SEM MOVIMENTO","",IF(AND($G21="AVALIADO",SUMIFS(Dados!$A:$A,Dados!$C:$C,$D:$D,Dados!$B:$B,$N$2,Dados!$I:$I,$3:$3)&lt;&gt;0),SUMIFS(Dados!$F:$F,Dados!$C:$C,$D:$D,Dados!$B:$B,$N$2,Dados!$I:$I,$3:$3)%*$K$2,$K$2))</f>
        <v/>
      </c>
      <c r="L21" s="9" t="str">
        <f>IF($G21="SEM MOVIMENTO","",IF(AND($G21="AVALIADO",SUMIFS(Dados!$A:$A,Dados!$C:$C,$D:$D,Dados!$B:$B,$N$2,Dados!$I:$I,$3:$3)&lt;&gt;0),SUMIFS(Dados!$F:$F,Dados!$C:$C,$D:$D,Dados!$B:$B,$N$2,Dados!$I:$I,$3:$3)%*$L$2,$L$2))</f>
        <v/>
      </c>
      <c r="M21" s="9" t="str">
        <f>IF($G21="SEM MOVIMENTO","",IF(AND($G21="AVALIADO",SUMIFS(Dados!$A:$A,Dados!$C:$C,$D:$D,Dados!$B:$B,$N$2,Dados!$I:$I,$3:$3)&lt;&gt;0),SUMIFS(Dados!$F:$F,Dados!$C:$C,$D:$D,Dados!$B:$B,$N$2,Dados!$I:$I,$3:$3)%*$M$2,$M$2))</f>
        <v/>
      </c>
      <c r="N21" s="7">
        <f t="shared" si="1"/>
        <v>0</v>
      </c>
    </row>
    <row r="22" spans="1:14" ht="15.75" x14ac:dyDescent="0.25">
      <c r="A22" s="1">
        <v>1424</v>
      </c>
      <c r="B22" s="2" t="s">
        <v>124</v>
      </c>
      <c r="C22" s="1" t="s">
        <v>125</v>
      </c>
      <c r="D22" s="43">
        <v>1424</v>
      </c>
      <c r="E22" s="1" t="s">
        <v>138</v>
      </c>
      <c r="F22" s="1" t="s">
        <v>136</v>
      </c>
      <c r="G22" s="1" t="str">
        <f>IF(SUMIFS(Dados!$A:$A,Dados!$C:$C,'IDGF-Out'!$D:$D,Dados!$B:$B,'IDGF-Out'!$N$2)=0,"SEM MOVIMENTO","AVALIADO")</f>
        <v>SEM MOVIMENTO</v>
      </c>
      <c r="H22" s="42" t="str">
        <f>IFERROR(IF($G22="SEM MOVIMENTO","",IF(G22="AVALIADO",(VLOOKUP(D22,'PPM-Out'!B:J,9,FALSE)/100)*$H$2,1*$H$2)),1*$H$2)</f>
        <v/>
      </c>
      <c r="I22" s="9" t="str">
        <f>IF($G22="SEM MOVIMENTO","",IF(AND($G22="AVALIADO",SUMIFS(Dados!$A:$A,Dados!$C:$C,$D:$D,Dados!$B:$B,$N$2,Dados!$I:$I,$3:$3)&lt;&gt;0),SUMIFS(Dados!$F:$F,Dados!$C:$C,$D:$D,Dados!$B:$B,$N$2,Dados!$I:$I,$3:$3)%*$I$2,$I$2))</f>
        <v/>
      </c>
      <c r="J22" s="9" t="str">
        <f t="shared" si="0"/>
        <v/>
      </c>
      <c r="K22" s="9" t="str">
        <f>IF($G22="SEM MOVIMENTO","",IF(AND($G22="AVALIADO",SUMIFS(Dados!$A:$A,Dados!$C:$C,$D:$D,Dados!$B:$B,$N$2,Dados!$I:$I,$3:$3)&lt;&gt;0),SUMIFS(Dados!$F:$F,Dados!$C:$C,$D:$D,Dados!$B:$B,$N$2,Dados!$I:$I,$3:$3)%*$K$2,$K$2))</f>
        <v/>
      </c>
      <c r="L22" s="9" t="str">
        <f>IF($G22="SEM MOVIMENTO","",IF(AND($G22="AVALIADO",SUMIFS(Dados!$A:$A,Dados!$C:$C,$D:$D,Dados!$B:$B,$N$2,Dados!$I:$I,$3:$3)&lt;&gt;0),SUMIFS(Dados!$F:$F,Dados!$C:$C,$D:$D,Dados!$B:$B,$N$2,Dados!$I:$I,$3:$3)%*$L$2,$L$2))</f>
        <v/>
      </c>
      <c r="M22" s="9" t="str">
        <f>IF($G22="SEM MOVIMENTO","",IF(AND($G22="AVALIADO",SUMIFS(Dados!$A:$A,Dados!$C:$C,$D:$D,Dados!$B:$B,$N$2,Dados!$I:$I,$3:$3)&lt;&gt;0),SUMIFS(Dados!$F:$F,Dados!$C:$C,$D:$D,Dados!$B:$B,$N$2,Dados!$I:$I,$3:$3)%*$M$2,$M$2))</f>
        <v/>
      </c>
      <c r="N22" s="7">
        <f t="shared" si="1"/>
        <v>0</v>
      </c>
    </row>
    <row r="23" spans="1:14" ht="15.75" x14ac:dyDescent="0.25">
      <c r="A23" s="1">
        <v>1828</v>
      </c>
      <c r="B23" s="2" t="s">
        <v>132</v>
      </c>
      <c r="C23" s="1" t="s">
        <v>133</v>
      </c>
      <c r="D23" s="43">
        <v>1828</v>
      </c>
      <c r="E23" s="1" t="s">
        <v>138</v>
      </c>
      <c r="F23" s="1" t="s">
        <v>134</v>
      </c>
      <c r="G23" s="1" t="str">
        <f>IF(SUMIFS(Dados!$A:$A,Dados!$C:$C,'IDGF-Out'!$D:$D,Dados!$B:$B,'IDGF-Out'!$N$2)=0,"SEM MOVIMENTO","AVALIADO")</f>
        <v>SEM MOVIMENTO</v>
      </c>
      <c r="H23" s="42" t="str">
        <f>IFERROR(IF($G23="SEM MOVIMENTO","",IF(G23="AVALIADO",(VLOOKUP(D23,'PPM-Out'!B:J,9,FALSE)/100)*$H$2,1*$H$2)),1*$H$2)</f>
        <v/>
      </c>
      <c r="I23" s="9" t="str">
        <f>IF($G23="SEM MOVIMENTO","",IF(AND($G23="AVALIADO",SUMIFS(Dados!$A:$A,Dados!$C:$C,$D:$D,Dados!$B:$B,$N$2,Dados!$I:$I,$3:$3)&lt;&gt;0),SUMIFS(Dados!$F:$F,Dados!$C:$C,$D:$D,Dados!$B:$B,$N$2,Dados!$I:$I,$3:$3)%*$I$2,$I$2))</f>
        <v/>
      </c>
      <c r="J23" s="9" t="str">
        <f t="shared" si="0"/>
        <v/>
      </c>
      <c r="K23" s="9" t="str">
        <f>IF($G23="SEM MOVIMENTO","",IF(AND($G23="AVALIADO",SUMIFS(Dados!$A:$A,Dados!$C:$C,$D:$D,Dados!$B:$B,$N$2,Dados!$I:$I,$3:$3)&lt;&gt;0),SUMIFS(Dados!$F:$F,Dados!$C:$C,$D:$D,Dados!$B:$B,$N$2,Dados!$I:$I,$3:$3)%*$K$2,$K$2))</f>
        <v/>
      </c>
      <c r="L23" s="9" t="str">
        <f>IF($G23="SEM MOVIMENTO","",IF(AND($G23="AVALIADO",SUMIFS(Dados!$A:$A,Dados!$C:$C,$D:$D,Dados!$B:$B,$N$2,Dados!$I:$I,$3:$3)&lt;&gt;0),SUMIFS(Dados!$F:$F,Dados!$C:$C,$D:$D,Dados!$B:$B,$N$2,Dados!$I:$I,$3:$3)%*$L$2,$L$2))</f>
        <v/>
      </c>
      <c r="M23" s="9" t="str">
        <f>IF($G23="SEM MOVIMENTO","",IF(AND($G23="AVALIADO",SUMIFS(Dados!$A:$A,Dados!$C:$C,$D:$D,Dados!$B:$B,$N$2,Dados!$I:$I,$3:$3)&lt;&gt;0),SUMIFS(Dados!$F:$F,Dados!$C:$C,$D:$D,Dados!$B:$B,$N$2,Dados!$I:$I,$3:$3)%*$M$2,$M$2))</f>
        <v/>
      </c>
      <c r="N23" s="7">
        <f t="shared" si="1"/>
        <v>0</v>
      </c>
    </row>
    <row r="24" spans="1:14" ht="15.75" x14ac:dyDescent="0.25">
      <c r="A24" s="1">
        <v>1291</v>
      </c>
      <c r="B24" s="2" t="s">
        <v>119</v>
      </c>
      <c r="C24" s="1" t="s">
        <v>120</v>
      </c>
      <c r="D24" s="43">
        <v>1291</v>
      </c>
      <c r="E24" s="1" t="s">
        <v>138</v>
      </c>
      <c r="F24" s="1" t="s">
        <v>135</v>
      </c>
      <c r="G24" s="1" t="str">
        <f>IF(SUMIFS(Dados!$A:$A,Dados!$C:$C,'IDGF-Out'!$D:$D,Dados!$B:$B,'IDGF-Out'!$N$2)=0,"SEM MOVIMENTO","AVALIADO")</f>
        <v>SEM MOVIMENTO</v>
      </c>
      <c r="H24" s="42" t="str">
        <f>IFERROR(IF($G24="SEM MOVIMENTO","",IF(G24="AVALIADO",(VLOOKUP(D24,'PPM-Out'!B:J,9,FALSE)/100)*$H$2,1*$H$2)),1*$H$2)</f>
        <v/>
      </c>
      <c r="I24" s="9" t="str">
        <f>IF($G24="SEM MOVIMENTO","",IF(AND($G24="AVALIADO",SUMIFS(Dados!$A:$A,Dados!$C:$C,$D:$D,Dados!$B:$B,$N$2,Dados!$I:$I,$3:$3)&lt;&gt;0),SUMIFS(Dados!$F:$F,Dados!$C:$C,$D:$D,Dados!$B:$B,$N$2,Dados!$I:$I,$3:$3)%*$I$2,$I$2))</f>
        <v/>
      </c>
      <c r="J24" s="9" t="str">
        <f t="shared" si="0"/>
        <v/>
      </c>
      <c r="K24" s="9" t="str">
        <f>IF($G24="SEM MOVIMENTO","",IF(AND($G24="AVALIADO",SUMIFS(Dados!$A:$A,Dados!$C:$C,$D:$D,Dados!$B:$B,$N$2,Dados!$I:$I,$3:$3)&lt;&gt;0),SUMIFS(Dados!$F:$F,Dados!$C:$C,$D:$D,Dados!$B:$B,$N$2,Dados!$I:$I,$3:$3)%*$K$2,$K$2))</f>
        <v/>
      </c>
      <c r="L24" s="9" t="str">
        <f>IF($G24="SEM MOVIMENTO","",IF(AND($G24="AVALIADO",SUMIFS(Dados!$A:$A,Dados!$C:$C,$D:$D,Dados!$B:$B,$N$2,Dados!$I:$I,$3:$3)&lt;&gt;0),SUMIFS(Dados!$F:$F,Dados!$C:$C,$D:$D,Dados!$B:$B,$N$2,Dados!$I:$I,$3:$3)%*$L$2,$L$2))</f>
        <v/>
      </c>
      <c r="M24" s="9" t="str">
        <f>IF($G24="SEM MOVIMENTO","",IF(AND($G24="AVALIADO",SUMIFS(Dados!$A:$A,Dados!$C:$C,$D:$D,Dados!$B:$B,$N$2,Dados!$I:$I,$3:$3)&lt;&gt;0),SUMIFS(Dados!$F:$F,Dados!$C:$C,$D:$D,Dados!$B:$B,$N$2,Dados!$I:$I,$3:$3)%*$M$2,$M$2))</f>
        <v/>
      </c>
      <c r="N24" s="7">
        <f t="shared" si="1"/>
        <v>0</v>
      </c>
    </row>
    <row r="25" spans="1:14" ht="15.75" x14ac:dyDescent="0.25">
      <c r="A25" s="1">
        <v>1294</v>
      </c>
      <c r="B25" s="3" t="s">
        <v>71</v>
      </c>
      <c r="C25" s="1" t="s">
        <v>72</v>
      </c>
      <c r="D25" s="43">
        <v>1294</v>
      </c>
      <c r="E25" s="1" t="s">
        <v>91</v>
      </c>
      <c r="F25" s="1" t="s">
        <v>64</v>
      </c>
      <c r="G25" s="1" t="str">
        <f>IF(SUMIFS(Dados!$A:$A,Dados!$C:$C,'IDGF-Out'!$D:$D,Dados!$B:$B,'IDGF-Out'!$N$2)=0,"SEM MOVIMENTO","AVALIADO")</f>
        <v>SEM MOVIMENTO</v>
      </c>
      <c r="H25" s="42" t="str">
        <f>IFERROR(IF($G25="SEM MOVIMENTO","",IF(G25="AVALIADO",(VLOOKUP(D25,'PPM-Out'!B:J,9,FALSE)/100)*$H$2,1*$H$2)),1*$H$2)</f>
        <v/>
      </c>
      <c r="I25" s="9" t="str">
        <f>IF($G25="SEM MOVIMENTO","",IF(AND($G25="AVALIADO",SUMIFS(Dados!$A:$A,Dados!$C:$C,$D:$D,Dados!$B:$B,$N$2,Dados!$I:$I,$3:$3)&lt;&gt;0),SUMIFS(Dados!$F:$F,Dados!$C:$C,$D:$D,Dados!$B:$B,$N$2,Dados!$I:$I,$3:$3)%*$I$2,$I$2))</f>
        <v/>
      </c>
      <c r="J25" s="9" t="str">
        <f t="shared" si="0"/>
        <v/>
      </c>
      <c r="K25" s="9" t="str">
        <f>IF($G25="SEM MOVIMENTO","",IF(AND($G25="AVALIADO",SUMIFS(Dados!$A:$A,Dados!$C:$C,$D:$D,Dados!$B:$B,$N$2,Dados!$I:$I,$3:$3)&lt;&gt;0),SUMIFS(Dados!$F:$F,Dados!$C:$C,$D:$D,Dados!$B:$B,$N$2,Dados!$I:$I,$3:$3)%*$K$2,$K$2))</f>
        <v/>
      </c>
      <c r="L25" s="9" t="str">
        <f>IF($G25="SEM MOVIMENTO","",IF(AND($G25="AVALIADO",SUMIFS(Dados!$A:$A,Dados!$C:$C,$D:$D,Dados!$B:$B,$N$2,Dados!$I:$I,$3:$3)&lt;&gt;0),SUMIFS(Dados!$F:$F,Dados!$C:$C,$D:$D,Dados!$B:$B,$N$2,Dados!$I:$I,$3:$3)%*$L$2,$L$2))</f>
        <v/>
      </c>
      <c r="M25" s="9" t="str">
        <f>IF($G25="SEM MOVIMENTO","",IF(AND($G25="AVALIADO",SUMIFS(Dados!$A:$A,Dados!$C:$C,$D:$D,Dados!$B:$B,$N$2,Dados!$I:$I,$3:$3)&lt;&gt;0),SUMIFS(Dados!$F:$F,Dados!$C:$C,$D:$D,Dados!$B:$B,$N$2,Dados!$I:$I,$3:$3)%*$M$2,$M$2))</f>
        <v/>
      </c>
      <c r="N25" s="7">
        <f t="shared" si="1"/>
        <v>0</v>
      </c>
    </row>
    <row r="26" spans="1:14" ht="15.75" x14ac:dyDescent="0.25">
      <c r="A26" s="1">
        <v>1296</v>
      </c>
      <c r="B26" s="2" t="s">
        <v>62</v>
      </c>
      <c r="C26" s="1" t="s">
        <v>63</v>
      </c>
      <c r="D26" s="43">
        <v>1296</v>
      </c>
      <c r="E26" s="1" t="s">
        <v>91</v>
      </c>
      <c r="F26" s="1" t="s">
        <v>64</v>
      </c>
      <c r="G26" s="1" t="str">
        <f>IF(SUMIFS(Dados!$A:$A,Dados!$C:$C,'IDGF-Out'!$D:$D,Dados!$B:$B,'IDGF-Out'!$N$2)=0,"SEM MOVIMENTO","AVALIADO")</f>
        <v>SEM MOVIMENTO</v>
      </c>
      <c r="H26" s="42" t="str">
        <f>IFERROR(IF($G26="SEM MOVIMENTO","",IF(G26="AVALIADO",(VLOOKUP(D26,'PPM-Out'!B:J,9,FALSE)/100)*$H$2,1*$H$2)),1*$H$2)</f>
        <v/>
      </c>
      <c r="I26" s="9" t="str">
        <f>IF($G26="SEM MOVIMENTO","",IF(AND($G26="AVALIADO",SUMIFS(Dados!$A:$A,Dados!$C:$C,$D:$D,Dados!$B:$B,$N$2,Dados!$I:$I,$3:$3)&lt;&gt;0),SUMIFS(Dados!$F:$F,Dados!$C:$C,$D:$D,Dados!$B:$B,$N$2,Dados!$I:$I,$3:$3)%*$I$2,$I$2))</f>
        <v/>
      </c>
      <c r="J26" s="9" t="str">
        <f t="shared" si="0"/>
        <v/>
      </c>
      <c r="K26" s="9" t="str">
        <f>IF($G26="SEM MOVIMENTO","",IF(AND($G26="AVALIADO",SUMIFS(Dados!$A:$A,Dados!$C:$C,$D:$D,Dados!$B:$B,$N$2,Dados!$I:$I,$3:$3)&lt;&gt;0),SUMIFS(Dados!$F:$F,Dados!$C:$C,$D:$D,Dados!$B:$B,$N$2,Dados!$I:$I,$3:$3)%*$K$2,$K$2))</f>
        <v/>
      </c>
      <c r="L26" s="9" t="str">
        <f>IF($G26="SEM MOVIMENTO","",IF(AND($G26="AVALIADO",SUMIFS(Dados!$A:$A,Dados!$C:$C,$D:$D,Dados!$B:$B,$N$2,Dados!$I:$I,$3:$3)&lt;&gt;0),SUMIFS(Dados!$F:$F,Dados!$C:$C,$D:$D,Dados!$B:$B,$N$2,Dados!$I:$I,$3:$3)%*$L$2,$L$2))</f>
        <v/>
      </c>
      <c r="M26" s="9" t="str">
        <f>IF($G26="SEM MOVIMENTO","",IF(AND($G26="AVALIADO",SUMIFS(Dados!$A:$A,Dados!$C:$C,$D:$D,Dados!$B:$B,$N$2,Dados!$I:$I,$3:$3)&lt;&gt;0),SUMIFS(Dados!$F:$F,Dados!$C:$C,$D:$D,Dados!$B:$B,$N$2,Dados!$I:$I,$3:$3)%*$M$2,$M$2))</f>
        <v/>
      </c>
      <c r="N26" s="7">
        <f t="shared" si="1"/>
        <v>0</v>
      </c>
    </row>
    <row r="27" spans="1:14" ht="15.75" x14ac:dyDescent="0.25">
      <c r="A27" s="1">
        <v>1992</v>
      </c>
      <c r="B27" s="2" t="s">
        <v>24</v>
      </c>
      <c r="C27" s="1" t="s">
        <v>25</v>
      </c>
      <c r="D27" s="43">
        <v>1992</v>
      </c>
      <c r="E27" s="1" t="s">
        <v>90</v>
      </c>
      <c r="F27" s="1" t="s">
        <v>26</v>
      </c>
      <c r="G27" s="1" t="str">
        <f>IF(SUMIFS(Dados!$A:$A,Dados!$C:$C,'IDGF-Out'!$D:$D,Dados!$B:$B,'IDGF-Out'!$N$2)=0,"SEM MOVIMENTO","AVALIADO")</f>
        <v>SEM MOVIMENTO</v>
      </c>
      <c r="H27" s="42" t="str">
        <f>IFERROR(IF($G27="SEM MOVIMENTO","",IF(G27="AVALIADO",(VLOOKUP(D27,'PPM-Out'!B:J,9,FALSE)/100)*$H$2,1*$H$2)),1*$H$2)</f>
        <v/>
      </c>
      <c r="I27" s="9" t="str">
        <f>IF($G27="SEM MOVIMENTO","",IF(AND($G27="AVALIADO",SUMIFS(Dados!$A:$A,Dados!$C:$C,$D:$D,Dados!$B:$B,$N$2,Dados!$I:$I,$3:$3)&lt;&gt;0),SUMIFS(Dados!$F:$F,Dados!$C:$C,$D:$D,Dados!$B:$B,$N$2,Dados!$I:$I,$3:$3)%*$I$2,$I$2))</f>
        <v/>
      </c>
      <c r="J27" s="9" t="str">
        <f t="shared" si="0"/>
        <v/>
      </c>
      <c r="K27" s="9" t="str">
        <f>IF($G27="SEM MOVIMENTO","",IF(AND($G27="AVALIADO",SUMIFS(Dados!$A:$A,Dados!$C:$C,$D:$D,Dados!$B:$B,$N$2,Dados!$I:$I,$3:$3)&lt;&gt;0),SUMIFS(Dados!$F:$F,Dados!$C:$C,$D:$D,Dados!$B:$B,$N$2,Dados!$I:$I,$3:$3)%*$K$2,$K$2))</f>
        <v/>
      </c>
      <c r="L27" s="9" t="str">
        <f>IF($G27="SEM MOVIMENTO","",IF(AND($G27="AVALIADO",SUMIFS(Dados!$A:$A,Dados!$C:$C,$D:$D,Dados!$B:$B,$N$2,Dados!$I:$I,$3:$3)&lt;&gt;0),SUMIFS(Dados!$F:$F,Dados!$C:$C,$D:$D,Dados!$B:$B,$N$2,Dados!$I:$I,$3:$3)%*$L$2,$L$2))</f>
        <v/>
      </c>
      <c r="M27" s="9" t="str">
        <f>IF($G27="SEM MOVIMENTO","",IF(AND($G27="AVALIADO",SUMIFS(Dados!$A:$A,Dados!$C:$C,$D:$D,Dados!$B:$B,$N$2,Dados!$I:$I,$3:$3)&lt;&gt;0),SUMIFS(Dados!$F:$F,Dados!$C:$C,$D:$D,Dados!$B:$B,$N$2,Dados!$I:$I,$3:$3)%*$M$2,$M$2))</f>
        <v/>
      </c>
      <c r="N27" s="7">
        <f t="shared" si="1"/>
        <v>0</v>
      </c>
    </row>
    <row r="28" spans="1:14" ht="15.75" x14ac:dyDescent="0.25">
      <c r="A28" s="1">
        <v>1832</v>
      </c>
      <c r="B28" s="2" t="s">
        <v>18</v>
      </c>
      <c r="C28" s="1" t="s">
        <v>19</v>
      </c>
      <c r="D28" s="43">
        <v>1832</v>
      </c>
      <c r="E28" s="1" t="s">
        <v>90</v>
      </c>
      <c r="F28" s="1" t="s">
        <v>20</v>
      </c>
      <c r="G28" s="1" t="str">
        <f>IF(SUMIFS(Dados!$A:$A,Dados!$C:$C,'IDGF-Out'!$D:$D,Dados!$B:$B,'IDGF-Out'!$N$2)=0,"SEM MOVIMENTO","AVALIADO")</f>
        <v>SEM MOVIMENTO</v>
      </c>
      <c r="H28" s="42" t="str">
        <f>IFERROR(IF($G28="SEM MOVIMENTO","",IF(G28="AVALIADO",(VLOOKUP(D28,'PPM-Out'!B:J,9,FALSE)/100)*$H$2,1*$H$2)),1*$H$2)</f>
        <v/>
      </c>
      <c r="I28" s="9" t="str">
        <f>IF($G28="SEM MOVIMENTO","",IF(AND($G28="AVALIADO",SUMIFS(Dados!$A:$A,Dados!$C:$C,$D:$D,Dados!$B:$B,$N$2,Dados!$I:$I,$3:$3)&lt;&gt;0),SUMIFS(Dados!$F:$F,Dados!$C:$C,$D:$D,Dados!$B:$B,$N$2,Dados!$I:$I,$3:$3)%*$I$2,$I$2))</f>
        <v/>
      </c>
      <c r="J28" s="9" t="str">
        <f t="shared" si="0"/>
        <v/>
      </c>
      <c r="K28" s="9" t="str">
        <f>IF($G28="SEM MOVIMENTO","",IF(AND($G28="AVALIADO",SUMIFS(Dados!$A:$A,Dados!$C:$C,$D:$D,Dados!$B:$B,$N$2,Dados!$I:$I,$3:$3)&lt;&gt;0),SUMIFS(Dados!$F:$F,Dados!$C:$C,$D:$D,Dados!$B:$B,$N$2,Dados!$I:$I,$3:$3)%*$K$2,$K$2))</f>
        <v/>
      </c>
      <c r="L28" s="9" t="str">
        <f>IF($G28="SEM MOVIMENTO","",IF(AND($G28="AVALIADO",SUMIFS(Dados!$A:$A,Dados!$C:$C,$D:$D,Dados!$B:$B,$N$2,Dados!$I:$I,$3:$3)&lt;&gt;0),SUMIFS(Dados!$F:$F,Dados!$C:$C,$D:$D,Dados!$B:$B,$N$2,Dados!$I:$I,$3:$3)%*$L$2,$L$2))</f>
        <v/>
      </c>
      <c r="M28" s="9" t="str">
        <f>IF($G28="SEM MOVIMENTO","",IF(AND($G28="AVALIADO",SUMIFS(Dados!$A:$A,Dados!$C:$C,$D:$D,Dados!$B:$B,$N$2,Dados!$I:$I,$3:$3)&lt;&gt;0),SUMIFS(Dados!$F:$F,Dados!$C:$C,$D:$D,Dados!$B:$B,$N$2,Dados!$I:$I,$3:$3)%*$M$2,$M$2))</f>
        <v/>
      </c>
      <c r="N28" s="7">
        <f t="shared" si="1"/>
        <v>0</v>
      </c>
    </row>
    <row r="29" spans="1:14" ht="15.75" x14ac:dyDescent="0.25">
      <c r="A29" s="1">
        <v>1101</v>
      </c>
      <c r="B29" s="2" t="s">
        <v>21</v>
      </c>
      <c r="C29" s="1" t="s">
        <v>22</v>
      </c>
      <c r="D29" s="43">
        <v>1101</v>
      </c>
      <c r="E29" s="1" t="s">
        <v>90</v>
      </c>
      <c r="F29" s="1" t="s">
        <v>23</v>
      </c>
      <c r="G29" s="1" t="str">
        <f>IF(SUMIFS(Dados!$A:$A,Dados!$C:$C,'IDGF-Out'!$D:$D,Dados!$B:$B,'IDGF-Out'!$N$2)=0,"SEM MOVIMENTO","AVALIADO")</f>
        <v>SEM MOVIMENTO</v>
      </c>
      <c r="H29" s="42" t="str">
        <f>IFERROR(IF($G29="SEM MOVIMENTO","",IF(G29="AVALIADO",(VLOOKUP(D29,'PPM-Out'!B:J,9,FALSE)/100)*$H$2,1*$H$2)),1*$H$2)</f>
        <v/>
      </c>
      <c r="I29" s="9" t="str">
        <f>IF($G29="SEM MOVIMENTO","",IF(AND($G29="AVALIADO",SUMIFS(Dados!$A:$A,Dados!$C:$C,$D:$D,Dados!$B:$B,$N$2,Dados!$I:$I,$3:$3)&lt;&gt;0),SUMIFS(Dados!$F:$F,Dados!$C:$C,$D:$D,Dados!$B:$B,$N$2,Dados!$I:$I,$3:$3)%*$I$2,$I$2))</f>
        <v/>
      </c>
      <c r="J29" s="9" t="str">
        <f t="shared" si="0"/>
        <v/>
      </c>
      <c r="K29" s="9" t="str">
        <f>IF($G29="SEM MOVIMENTO","",IF(AND($G29="AVALIADO",SUMIFS(Dados!$A:$A,Dados!$C:$C,$D:$D,Dados!$B:$B,$N$2,Dados!$I:$I,$3:$3)&lt;&gt;0),SUMIFS(Dados!$F:$F,Dados!$C:$C,$D:$D,Dados!$B:$B,$N$2,Dados!$I:$I,$3:$3)%*$K$2,$K$2))</f>
        <v/>
      </c>
      <c r="L29" s="9" t="str">
        <f>IF($G29="SEM MOVIMENTO","",IF(AND($G29="AVALIADO",SUMIFS(Dados!$A:$A,Dados!$C:$C,$D:$D,Dados!$B:$B,$N$2,Dados!$I:$I,$3:$3)&lt;&gt;0),SUMIFS(Dados!$F:$F,Dados!$C:$C,$D:$D,Dados!$B:$B,$N$2,Dados!$I:$I,$3:$3)%*$L$2,$L$2))</f>
        <v/>
      </c>
      <c r="M29" s="9" t="str">
        <f>IF($G29="SEM MOVIMENTO","",IF(AND($G29="AVALIADO",SUMIFS(Dados!$A:$A,Dados!$C:$C,$D:$D,Dados!$B:$B,$N$2,Dados!$I:$I,$3:$3)&lt;&gt;0),SUMIFS(Dados!$F:$F,Dados!$C:$C,$D:$D,Dados!$B:$B,$N$2,Dados!$I:$I,$3:$3)%*$M$2,$M$2))</f>
        <v/>
      </c>
      <c r="N29" s="7">
        <f t="shared" si="1"/>
        <v>0</v>
      </c>
    </row>
    <row r="30" spans="1:14" ht="15.75" x14ac:dyDescent="0.25">
      <c r="A30" s="1">
        <v>2657</v>
      </c>
      <c r="B30" s="2" t="s">
        <v>83</v>
      </c>
      <c r="C30" s="1" t="s">
        <v>84</v>
      </c>
      <c r="D30" s="43">
        <v>2657</v>
      </c>
      <c r="E30" s="1" t="s">
        <v>90</v>
      </c>
      <c r="F30" s="1" t="s">
        <v>85</v>
      </c>
      <c r="G30" s="1" t="str">
        <f>IF(SUMIFS(Dados!$A:$A,Dados!$C:$C,'IDGF-Out'!$D:$D,Dados!$B:$B,'IDGF-Out'!$N$2)=0,"SEM MOVIMENTO","AVALIADO")</f>
        <v>SEM MOVIMENTO</v>
      </c>
      <c r="H30" s="42" t="str">
        <f>IFERROR(IF($G30="SEM MOVIMENTO","",IF(G30="AVALIADO",(VLOOKUP(D30,'PPM-Out'!B:J,9,FALSE)/100)*$H$2,1*$H$2)),1*$H$2)</f>
        <v/>
      </c>
      <c r="I30" s="9" t="str">
        <f>IF($G30="SEM MOVIMENTO","",IF(AND($G30="AVALIADO",SUMIFS(Dados!$A:$A,Dados!$C:$C,$D:$D,Dados!$B:$B,$N$2,Dados!$I:$I,$3:$3)&lt;&gt;0),SUMIFS(Dados!$F:$F,Dados!$C:$C,$D:$D,Dados!$B:$B,$N$2,Dados!$I:$I,$3:$3)%*$I$2,$I$2))</f>
        <v/>
      </c>
      <c r="J30" s="9" t="str">
        <f t="shared" si="0"/>
        <v/>
      </c>
      <c r="K30" s="9" t="str">
        <f>IF($G30="SEM MOVIMENTO","",IF(AND($G30="AVALIADO",SUMIFS(Dados!$A:$A,Dados!$C:$C,$D:$D,Dados!$B:$B,$N$2,Dados!$I:$I,$3:$3)&lt;&gt;0),SUMIFS(Dados!$F:$F,Dados!$C:$C,$D:$D,Dados!$B:$B,$N$2,Dados!$I:$I,$3:$3)%*$K$2,$K$2))</f>
        <v/>
      </c>
      <c r="L30" s="9" t="str">
        <f>IF($G30="SEM MOVIMENTO","",IF(AND($G30="AVALIADO",SUMIFS(Dados!$A:$A,Dados!$C:$C,$D:$D,Dados!$B:$B,$N$2,Dados!$I:$I,$3:$3)&lt;&gt;0),SUMIFS(Dados!$F:$F,Dados!$C:$C,$D:$D,Dados!$B:$B,$N$2,Dados!$I:$I,$3:$3)%*$L$2,$L$2))</f>
        <v/>
      </c>
      <c r="M30" s="9" t="str">
        <f>IF($G30="SEM MOVIMENTO","",IF(AND($G30="AVALIADO",SUMIFS(Dados!$A:$A,Dados!$C:$C,$D:$D,Dados!$B:$B,$N$2,Dados!$I:$I,$3:$3)&lt;&gt;0),SUMIFS(Dados!$F:$F,Dados!$C:$C,$D:$D,Dados!$B:$B,$N$2,Dados!$I:$I,$3:$3)%*$M$2,$M$2))</f>
        <v/>
      </c>
      <c r="N30" s="7">
        <f t="shared" si="1"/>
        <v>0</v>
      </c>
    </row>
    <row r="31" spans="1:14" ht="15.75" x14ac:dyDescent="0.25">
      <c r="A31" s="1">
        <v>1025</v>
      </c>
      <c r="B31" s="2" t="s">
        <v>47</v>
      </c>
      <c r="C31" s="1" t="s">
        <v>48</v>
      </c>
      <c r="D31" s="43">
        <v>1025</v>
      </c>
      <c r="E31" s="1" t="s">
        <v>89</v>
      </c>
      <c r="F31" s="1" t="s">
        <v>46</v>
      </c>
      <c r="G31" s="1" t="str">
        <f>IF(SUMIFS(Dados!$A:$A,Dados!$C:$C,'IDGF-Out'!$D:$D,Dados!$B:$B,'IDGF-Out'!$N$2)=0,"SEM MOVIMENTO","AVALIADO")</f>
        <v>SEM MOVIMENTO</v>
      </c>
      <c r="H31" s="42" t="str">
        <f>IFERROR(IF($G31="SEM MOVIMENTO","",IF(G31="AVALIADO",(VLOOKUP(D31,'PPM-Out'!B:J,9,FALSE)/100)*$H$2,1*$H$2)),1*$H$2)</f>
        <v/>
      </c>
      <c r="I31" s="9" t="str">
        <f>IF($G31="SEM MOVIMENTO","",IF(AND($G31="AVALIADO",SUMIFS(Dados!$A:$A,Dados!$C:$C,$D:$D,Dados!$B:$B,$N$2,Dados!$I:$I,$3:$3)&lt;&gt;0),SUMIFS(Dados!$F:$F,Dados!$C:$C,$D:$D,Dados!$B:$B,$N$2,Dados!$I:$I,$3:$3)%*$I$2,$I$2))</f>
        <v/>
      </c>
      <c r="J31" s="9" t="str">
        <f t="shared" si="0"/>
        <v/>
      </c>
      <c r="K31" s="9" t="str">
        <f>IF($G31="SEM MOVIMENTO","",IF(AND($G31="AVALIADO",SUMIFS(Dados!$A:$A,Dados!$C:$C,$D:$D,Dados!$B:$B,$N$2,Dados!$I:$I,$3:$3)&lt;&gt;0),SUMIFS(Dados!$F:$F,Dados!$C:$C,$D:$D,Dados!$B:$B,$N$2,Dados!$I:$I,$3:$3)%*$K$2,$K$2))</f>
        <v/>
      </c>
      <c r="L31" s="9" t="str">
        <f>IF($G31="SEM MOVIMENTO","",IF(AND($G31="AVALIADO",SUMIFS(Dados!$A:$A,Dados!$C:$C,$D:$D,Dados!$B:$B,$N$2,Dados!$I:$I,$3:$3)&lt;&gt;0),SUMIFS(Dados!$F:$F,Dados!$C:$C,$D:$D,Dados!$B:$B,$N$2,Dados!$I:$I,$3:$3)%*$L$2,$L$2))</f>
        <v/>
      </c>
      <c r="M31" s="9" t="str">
        <f>IF($G31="SEM MOVIMENTO","",IF(AND($G31="AVALIADO",SUMIFS(Dados!$A:$A,Dados!$C:$C,$D:$D,Dados!$B:$B,$N$2,Dados!$I:$I,$3:$3)&lt;&gt;0),SUMIFS(Dados!$F:$F,Dados!$C:$C,$D:$D,Dados!$B:$B,$N$2,Dados!$I:$I,$3:$3)%*$M$2,$M$2))</f>
        <v/>
      </c>
      <c r="N31" s="7">
        <f t="shared" si="1"/>
        <v>0</v>
      </c>
    </row>
    <row r="32" spans="1:14" ht="15.75" x14ac:dyDescent="0.25">
      <c r="A32" s="1">
        <v>1301</v>
      </c>
      <c r="B32" s="2" t="s">
        <v>49</v>
      </c>
      <c r="C32" s="1" t="s">
        <v>50</v>
      </c>
      <c r="D32" s="43">
        <v>1301</v>
      </c>
      <c r="E32" s="1" t="s">
        <v>89</v>
      </c>
      <c r="F32" s="1" t="s">
        <v>46</v>
      </c>
      <c r="G32" s="1" t="str">
        <f>IF(SUMIFS(Dados!$A:$A,Dados!$C:$C,'IDGF-Out'!$D:$D,Dados!$B:$B,'IDGF-Out'!$N$2)=0,"SEM MOVIMENTO","AVALIADO")</f>
        <v>SEM MOVIMENTO</v>
      </c>
      <c r="H32" s="42" t="str">
        <f>IFERROR(IF($G32="SEM MOVIMENTO","",IF(G32="AVALIADO",(VLOOKUP(D32,'PPM-Out'!B:J,9,FALSE)/100)*$H$2,1*$H$2)),1*$H$2)</f>
        <v/>
      </c>
      <c r="I32" s="9" t="str">
        <f>IF($G32="SEM MOVIMENTO","",IF(AND($G32="AVALIADO",SUMIFS(Dados!$A:$A,Dados!$C:$C,$D:$D,Dados!$B:$B,$N$2,Dados!$I:$I,$3:$3)&lt;&gt;0),SUMIFS(Dados!$F:$F,Dados!$C:$C,$D:$D,Dados!$B:$B,$N$2,Dados!$I:$I,$3:$3)%*$I$2,$I$2))</f>
        <v/>
      </c>
      <c r="J32" s="9" t="str">
        <f t="shared" si="0"/>
        <v/>
      </c>
      <c r="K32" s="9" t="str">
        <f>IF($G32="SEM MOVIMENTO","",IF(AND($G32="AVALIADO",SUMIFS(Dados!$A:$A,Dados!$C:$C,$D:$D,Dados!$B:$B,$N$2,Dados!$I:$I,$3:$3)&lt;&gt;0),SUMIFS(Dados!$F:$F,Dados!$C:$C,$D:$D,Dados!$B:$B,$N$2,Dados!$I:$I,$3:$3)%*$K$2,$K$2))</f>
        <v/>
      </c>
      <c r="L32" s="9" t="str">
        <f>IF($G32="SEM MOVIMENTO","",IF(AND($G32="AVALIADO",SUMIFS(Dados!$A:$A,Dados!$C:$C,$D:$D,Dados!$B:$B,$N$2,Dados!$I:$I,$3:$3)&lt;&gt;0),SUMIFS(Dados!$F:$F,Dados!$C:$C,$D:$D,Dados!$B:$B,$N$2,Dados!$I:$I,$3:$3)%*$L$2,$L$2))</f>
        <v/>
      </c>
      <c r="M32" s="9" t="str">
        <f>IF($G32="SEM MOVIMENTO","",IF(AND($G32="AVALIADO",SUMIFS(Dados!$A:$A,Dados!$C:$C,$D:$D,Dados!$B:$B,$N$2,Dados!$I:$I,$3:$3)&lt;&gt;0),SUMIFS(Dados!$F:$F,Dados!$C:$C,$D:$D,Dados!$B:$B,$N$2,Dados!$I:$I,$3:$3)%*$M$2,$M$2))</f>
        <v/>
      </c>
      <c r="N32" s="7">
        <f t="shared" si="1"/>
        <v>0</v>
      </c>
    </row>
    <row r="33" spans="1:14" ht="15.75" x14ac:dyDescent="0.25">
      <c r="A33" s="1">
        <v>1811</v>
      </c>
      <c r="B33" s="2" t="s">
        <v>44</v>
      </c>
      <c r="C33" s="1" t="s">
        <v>45</v>
      </c>
      <c r="D33" s="43">
        <v>1811</v>
      </c>
      <c r="E33" s="1" t="s">
        <v>89</v>
      </c>
      <c r="F33" s="1" t="s">
        <v>46</v>
      </c>
      <c r="G33" s="1" t="str">
        <f>IF(SUMIFS(Dados!$A:$A,Dados!$C:$C,'IDGF-Out'!$D:$D,Dados!$B:$B,'IDGF-Out'!$N$2)=0,"SEM MOVIMENTO","AVALIADO")</f>
        <v>SEM MOVIMENTO</v>
      </c>
      <c r="H33" s="42" t="str">
        <f>IFERROR(IF($G33="SEM MOVIMENTO","",IF(G33="AVALIADO",(VLOOKUP(D33,'PPM-Out'!B:J,9,FALSE)/100)*$H$2,1*$H$2)),1*$H$2)</f>
        <v/>
      </c>
      <c r="I33" s="9" t="str">
        <f>IF($G33="SEM MOVIMENTO","",IF(AND($G33="AVALIADO",SUMIFS(Dados!$A:$A,Dados!$C:$C,$D:$D,Dados!$B:$B,$N$2,Dados!$I:$I,$3:$3)&lt;&gt;0),SUMIFS(Dados!$F:$F,Dados!$C:$C,$D:$D,Dados!$B:$B,$N$2,Dados!$I:$I,$3:$3)%*$I$2,$I$2))</f>
        <v/>
      </c>
      <c r="J33" s="9" t="str">
        <f t="shared" si="0"/>
        <v/>
      </c>
      <c r="K33" s="9" t="str">
        <f>IF($G33="SEM MOVIMENTO","",IF(AND($G33="AVALIADO",SUMIFS(Dados!$A:$A,Dados!$C:$C,$D:$D,Dados!$B:$B,$N$2,Dados!$I:$I,$3:$3)&lt;&gt;0),SUMIFS(Dados!$F:$F,Dados!$C:$C,$D:$D,Dados!$B:$B,$N$2,Dados!$I:$I,$3:$3)%*$K$2,$K$2))</f>
        <v/>
      </c>
      <c r="L33" s="9" t="str">
        <f>IF($G33="SEM MOVIMENTO","",IF(AND($G33="AVALIADO",SUMIFS(Dados!$A:$A,Dados!$C:$C,$D:$D,Dados!$B:$B,$N$2,Dados!$I:$I,$3:$3)&lt;&gt;0),SUMIFS(Dados!$F:$F,Dados!$C:$C,$D:$D,Dados!$B:$B,$N$2,Dados!$I:$I,$3:$3)%*$L$2,$L$2))</f>
        <v/>
      </c>
      <c r="M33" s="9" t="str">
        <f>IF($G33="SEM MOVIMENTO","",IF(AND($G33="AVALIADO",SUMIFS(Dados!$A:$A,Dados!$C:$C,$D:$D,Dados!$B:$B,$N$2,Dados!$I:$I,$3:$3)&lt;&gt;0),SUMIFS(Dados!$F:$F,Dados!$C:$C,$D:$D,Dados!$B:$B,$N$2,Dados!$I:$I,$3:$3)%*$M$2,$M$2))</f>
        <v/>
      </c>
      <c r="N33" s="7">
        <f t="shared" si="1"/>
        <v>0</v>
      </c>
    </row>
    <row r="34" spans="1:14" ht="15.75" x14ac:dyDescent="0.25">
      <c r="A34" s="1">
        <v>2549</v>
      </c>
      <c r="B34" s="2" t="s">
        <v>51</v>
      </c>
      <c r="C34" s="1" t="s">
        <v>52</v>
      </c>
      <c r="D34" s="43">
        <v>2549</v>
      </c>
      <c r="E34" s="1" t="s">
        <v>89</v>
      </c>
      <c r="F34" s="1" t="s">
        <v>46</v>
      </c>
      <c r="G34" s="1" t="str">
        <f>IF(SUMIFS(Dados!$A:$A,Dados!$C:$C,'IDGF-Out'!$D:$D,Dados!$B:$B,'IDGF-Out'!$N$2)=0,"SEM MOVIMENTO","AVALIADO")</f>
        <v>SEM MOVIMENTO</v>
      </c>
      <c r="H34" s="42" t="str">
        <f>IFERROR(IF($G34="SEM MOVIMENTO","",IF(G34="AVALIADO",(VLOOKUP(D34,'PPM-Out'!B:J,9,FALSE)/100)*$H$2,1*$H$2)),1*$H$2)</f>
        <v/>
      </c>
      <c r="I34" s="9" t="str">
        <f>IF($G34="SEM MOVIMENTO","",IF(AND($G34="AVALIADO",SUMIFS(Dados!$A:$A,Dados!$C:$C,$D:$D,Dados!$B:$B,$N$2,Dados!$I:$I,$3:$3)&lt;&gt;0),SUMIFS(Dados!$F:$F,Dados!$C:$C,$D:$D,Dados!$B:$B,$N$2,Dados!$I:$I,$3:$3)%*$I$2,$I$2))</f>
        <v/>
      </c>
      <c r="J34" s="9" t="str">
        <f t="shared" si="0"/>
        <v/>
      </c>
      <c r="K34" s="9" t="str">
        <f>IF($G34="SEM MOVIMENTO","",IF(AND($G34="AVALIADO",SUMIFS(Dados!$A:$A,Dados!$C:$C,$D:$D,Dados!$B:$B,$N$2,Dados!$I:$I,$3:$3)&lt;&gt;0),SUMIFS(Dados!$F:$F,Dados!$C:$C,$D:$D,Dados!$B:$B,$N$2,Dados!$I:$I,$3:$3)%*$K$2,$K$2))</f>
        <v/>
      </c>
      <c r="L34" s="9" t="str">
        <f>IF($G34="SEM MOVIMENTO","",IF(AND($G34="AVALIADO",SUMIFS(Dados!$A:$A,Dados!$C:$C,$D:$D,Dados!$B:$B,$N$2,Dados!$I:$I,$3:$3)&lt;&gt;0),SUMIFS(Dados!$F:$F,Dados!$C:$C,$D:$D,Dados!$B:$B,$N$2,Dados!$I:$I,$3:$3)%*$L$2,$L$2))</f>
        <v/>
      </c>
      <c r="M34" s="9" t="str">
        <f>IF($G34="SEM MOVIMENTO","",IF(AND($G34="AVALIADO",SUMIFS(Dados!$A:$A,Dados!$C:$C,$D:$D,Dados!$B:$B,$N$2,Dados!$I:$I,$3:$3)&lt;&gt;0),SUMIFS(Dados!$F:$F,Dados!$C:$C,$D:$D,Dados!$B:$B,$N$2,Dados!$I:$I,$3:$3)%*$M$2,$M$2))</f>
        <v/>
      </c>
      <c r="N34" s="7">
        <f t="shared" si="1"/>
        <v>0</v>
      </c>
    </row>
    <row r="35" spans="1:14" ht="15.75" x14ac:dyDescent="0.25">
      <c r="A35" s="1">
        <v>1459</v>
      </c>
      <c r="B35" s="2" t="s">
        <v>107</v>
      </c>
      <c r="C35" s="1" t="s">
        <v>108</v>
      </c>
      <c r="D35" s="43">
        <v>1459</v>
      </c>
      <c r="E35" s="1" t="s">
        <v>89</v>
      </c>
      <c r="F35" s="1" t="s">
        <v>94</v>
      </c>
      <c r="G35" s="1" t="str">
        <f>IF(SUMIFS(Dados!$A:$A,Dados!$C:$C,'IDGF-Out'!$D:$D,Dados!$B:$B,'IDGF-Out'!$N$2)=0,"SEM MOVIMENTO","AVALIADO")</f>
        <v>SEM MOVIMENTO</v>
      </c>
      <c r="H35" s="42" t="str">
        <f>IFERROR(IF($G35="SEM MOVIMENTO","",IF(G35="AVALIADO",(VLOOKUP(D35,'PPM-Out'!B:J,9,FALSE)/100)*$H$2,1*$H$2)),1*$H$2)</f>
        <v/>
      </c>
      <c r="I35" s="9" t="str">
        <f>IF($G35="SEM MOVIMENTO","",IF(AND($G35="AVALIADO",SUMIFS(Dados!$A:$A,Dados!$C:$C,$D:$D,Dados!$B:$B,$N$2,Dados!$I:$I,$3:$3)&lt;&gt;0),SUMIFS(Dados!$F:$F,Dados!$C:$C,$D:$D,Dados!$B:$B,$N$2,Dados!$I:$I,$3:$3)%*$I$2,$I$2))</f>
        <v/>
      </c>
      <c r="J35" s="9" t="str">
        <f t="shared" si="0"/>
        <v/>
      </c>
      <c r="K35" s="9" t="str">
        <f>IF($G35="SEM MOVIMENTO","",IF(AND($G35="AVALIADO",SUMIFS(Dados!$A:$A,Dados!$C:$C,$D:$D,Dados!$B:$B,$N$2,Dados!$I:$I,$3:$3)&lt;&gt;0),SUMIFS(Dados!$F:$F,Dados!$C:$C,$D:$D,Dados!$B:$B,$N$2,Dados!$I:$I,$3:$3)%*$K$2,$K$2))</f>
        <v/>
      </c>
      <c r="L35" s="9" t="str">
        <f>IF($G35="SEM MOVIMENTO","",IF(AND($G35="AVALIADO",SUMIFS(Dados!$A:$A,Dados!$C:$C,$D:$D,Dados!$B:$B,$N$2,Dados!$I:$I,$3:$3)&lt;&gt;0),SUMIFS(Dados!$F:$F,Dados!$C:$C,$D:$D,Dados!$B:$B,$N$2,Dados!$I:$I,$3:$3)%*$L$2,$L$2))</f>
        <v/>
      </c>
      <c r="M35" s="9" t="str">
        <f>IF($G35="SEM MOVIMENTO","",IF(AND($G35="AVALIADO",SUMIFS(Dados!$A:$A,Dados!$C:$C,$D:$D,Dados!$B:$B,$N$2,Dados!$I:$I,$3:$3)&lt;&gt;0),SUMIFS(Dados!$F:$F,Dados!$C:$C,$D:$D,Dados!$B:$B,$N$2,Dados!$I:$I,$3:$3)%*$M$2,$M$2))</f>
        <v/>
      </c>
      <c r="N35" s="7">
        <f t="shared" si="1"/>
        <v>0</v>
      </c>
    </row>
    <row r="36" spans="1:14" ht="15.75" x14ac:dyDescent="0.25">
      <c r="A36" s="1">
        <v>1481</v>
      </c>
      <c r="B36" s="2" t="s">
        <v>38</v>
      </c>
      <c r="C36" s="1" t="s">
        <v>39</v>
      </c>
      <c r="D36" s="43">
        <v>1481</v>
      </c>
      <c r="E36" s="1" t="s">
        <v>89</v>
      </c>
      <c r="F36" s="1" t="s">
        <v>40</v>
      </c>
      <c r="G36" s="1" t="str">
        <f>IF(SUMIFS(Dados!$A:$A,Dados!$C:$C,'IDGF-Out'!$D:$D,Dados!$B:$B,'IDGF-Out'!$N$2)=0,"SEM MOVIMENTO","AVALIADO")</f>
        <v>SEM MOVIMENTO</v>
      </c>
      <c r="H36" s="42" t="str">
        <f>IFERROR(IF($G36="SEM MOVIMENTO","",IF(G36="AVALIADO",(VLOOKUP(D36,'PPM-Out'!B:J,9,FALSE)/100)*$H$2,1*$H$2)),1*$H$2)</f>
        <v/>
      </c>
      <c r="I36" s="9" t="str">
        <f>IF($G36="SEM MOVIMENTO","",IF(AND($G36="AVALIADO",SUMIFS(Dados!$A:$A,Dados!$C:$C,$D:$D,Dados!$B:$B,$N$2,Dados!$I:$I,$3:$3)&lt;&gt;0),SUMIFS(Dados!$F:$F,Dados!$C:$C,$D:$D,Dados!$B:$B,$N$2,Dados!$I:$I,$3:$3)%*$I$2,$I$2))</f>
        <v/>
      </c>
      <c r="J36" s="9" t="str">
        <f t="shared" si="0"/>
        <v/>
      </c>
      <c r="K36" s="9" t="str">
        <f>IF($G36="SEM MOVIMENTO","",IF(AND($G36="AVALIADO",SUMIFS(Dados!$A:$A,Dados!$C:$C,$D:$D,Dados!$B:$B,$N$2,Dados!$I:$I,$3:$3)&lt;&gt;0),SUMIFS(Dados!$F:$F,Dados!$C:$C,$D:$D,Dados!$B:$B,$N$2,Dados!$I:$I,$3:$3)%*$K$2,$K$2))</f>
        <v/>
      </c>
      <c r="L36" s="9" t="str">
        <f>IF($G36="SEM MOVIMENTO","",IF(AND($G36="AVALIADO",SUMIFS(Dados!$A:$A,Dados!$C:$C,$D:$D,Dados!$B:$B,$N$2,Dados!$I:$I,$3:$3)&lt;&gt;0),SUMIFS(Dados!$F:$F,Dados!$C:$C,$D:$D,Dados!$B:$B,$N$2,Dados!$I:$I,$3:$3)%*$L$2,$L$2))</f>
        <v/>
      </c>
      <c r="M36" s="9" t="str">
        <f>IF($G36="SEM MOVIMENTO","",IF(AND($G36="AVALIADO",SUMIFS(Dados!$A:$A,Dados!$C:$C,$D:$D,Dados!$B:$B,$N$2,Dados!$I:$I,$3:$3)&lt;&gt;0),SUMIFS(Dados!$F:$F,Dados!$C:$C,$D:$D,Dados!$B:$B,$N$2,Dados!$I:$I,$3:$3)%*$M$2,$M$2))</f>
        <v/>
      </c>
      <c r="N36" s="7">
        <f t="shared" si="1"/>
        <v>0</v>
      </c>
    </row>
    <row r="37" spans="1:14" ht="15.75" x14ac:dyDescent="0.25">
      <c r="A37" s="1">
        <v>2035</v>
      </c>
      <c r="B37" s="2" t="s">
        <v>130</v>
      </c>
      <c r="C37" s="1" t="s">
        <v>131</v>
      </c>
      <c r="D37" s="43">
        <v>2035</v>
      </c>
      <c r="E37" s="1" t="s">
        <v>138</v>
      </c>
      <c r="F37" s="1" t="s">
        <v>137</v>
      </c>
      <c r="G37" s="1" t="str">
        <f>IF(SUMIFS(Dados!$A:$A,Dados!$C:$C,'IDGF-Out'!$D:$D,Dados!$B:$B,'IDGF-Out'!$N$2)=0,"SEM MOVIMENTO","AVALIADO")</f>
        <v>SEM MOVIMENTO</v>
      </c>
      <c r="H37" s="42" t="str">
        <f>IFERROR(IF($G37="SEM MOVIMENTO","",IF(G37="AVALIADO",(VLOOKUP(D37,'PPM-Out'!B:J,9,FALSE)/100)*$H$2,1*$H$2)),1*$H$2)</f>
        <v/>
      </c>
      <c r="I37" s="9" t="str">
        <f>IF($G37="SEM MOVIMENTO","",IF(AND($G37="AVALIADO",SUMIFS(Dados!$A:$A,Dados!$C:$C,$D:$D,Dados!$B:$B,$N$2,Dados!$I:$I,$3:$3)&lt;&gt;0),SUMIFS(Dados!$F:$F,Dados!$C:$C,$D:$D,Dados!$B:$B,$N$2,Dados!$I:$I,$3:$3)%*$I$2,$I$2))</f>
        <v/>
      </c>
      <c r="J37" s="9" t="str">
        <f t="shared" si="0"/>
        <v/>
      </c>
      <c r="K37" s="9" t="str">
        <f>IF($G37="SEM MOVIMENTO","",IF(AND($G37="AVALIADO",SUMIFS(Dados!$A:$A,Dados!$C:$C,$D:$D,Dados!$B:$B,$N$2,Dados!$I:$I,$3:$3)&lt;&gt;0),SUMIFS(Dados!$F:$F,Dados!$C:$C,$D:$D,Dados!$B:$B,$N$2,Dados!$I:$I,$3:$3)%*$K$2,$K$2))</f>
        <v/>
      </c>
      <c r="L37" s="9" t="str">
        <f>IF($G37="SEM MOVIMENTO","",IF(AND($G37="AVALIADO",SUMIFS(Dados!$A:$A,Dados!$C:$C,$D:$D,Dados!$B:$B,$N$2,Dados!$I:$I,$3:$3)&lt;&gt;0),SUMIFS(Dados!$F:$F,Dados!$C:$C,$D:$D,Dados!$B:$B,$N$2,Dados!$I:$I,$3:$3)%*$L$2,$L$2))</f>
        <v/>
      </c>
      <c r="M37" s="9" t="str">
        <f>IF($G37="SEM MOVIMENTO","",IF(AND($G37="AVALIADO",SUMIFS(Dados!$A:$A,Dados!$C:$C,$D:$D,Dados!$B:$B,$N$2,Dados!$I:$I,$3:$3)&lt;&gt;0),SUMIFS(Dados!$F:$F,Dados!$C:$C,$D:$D,Dados!$B:$B,$N$2,Dados!$I:$I,$3:$3)%*$M$2,$M$2))</f>
        <v/>
      </c>
      <c r="N37" s="7">
        <f t="shared" si="1"/>
        <v>0</v>
      </c>
    </row>
    <row r="38" spans="1:14" ht="15.75" x14ac:dyDescent="0.25">
      <c r="A38" s="1">
        <v>1193</v>
      </c>
      <c r="B38" s="2" t="s">
        <v>117</v>
      </c>
      <c r="C38" s="1" t="s">
        <v>118</v>
      </c>
      <c r="D38" s="43">
        <v>1193</v>
      </c>
      <c r="E38" s="1" t="s">
        <v>138</v>
      </c>
      <c r="F38" s="1" t="s">
        <v>135</v>
      </c>
      <c r="G38" s="1" t="str">
        <f>IF(SUMIFS(Dados!$A:$A,Dados!$C:$C,'IDGF-Out'!$D:$D,Dados!$B:$B,'IDGF-Out'!$N$2)=0,"SEM MOVIMENTO","AVALIADO")</f>
        <v>SEM MOVIMENTO</v>
      </c>
      <c r="H38" s="42" t="str">
        <f>IFERROR(IF($G38="SEM MOVIMENTO","",IF(G38="AVALIADO",(VLOOKUP(D38,'PPM-Out'!B:J,9,FALSE)/100)*$H$2,1*$H$2)),1*$H$2)</f>
        <v/>
      </c>
      <c r="I38" s="9" t="str">
        <f>IF($G38="SEM MOVIMENTO","",IF(AND($G38="AVALIADO",SUMIFS(Dados!$A:$A,Dados!$C:$C,$D:$D,Dados!$B:$B,$N$2,Dados!$I:$I,$3:$3)&lt;&gt;0),SUMIFS(Dados!$F:$F,Dados!$C:$C,$D:$D,Dados!$B:$B,$N$2,Dados!$I:$I,$3:$3)%*$I$2,$I$2))</f>
        <v/>
      </c>
      <c r="J38" s="9" t="str">
        <f t="shared" si="0"/>
        <v/>
      </c>
      <c r="K38" s="9" t="str">
        <f>IF($G38="SEM MOVIMENTO","",IF(AND($G38="AVALIADO",SUMIFS(Dados!$A:$A,Dados!$C:$C,$D:$D,Dados!$B:$B,$N$2,Dados!$I:$I,$3:$3)&lt;&gt;0),SUMIFS(Dados!$F:$F,Dados!$C:$C,$D:$D,Dados!$B:$B,$N$2,Dados!$I:$I,$3:$3)%*$K$2,$K$2))</f>
        <v/>
      </c>
      <c r="L38" s="9" t="str">
        <f>IF($G38="SEM MOVIMENTO","",IF(AND($G38="AVALIADO",SUMIFS(Dados!$A:$A,Dados!$C:$C,$D:$D,Dados!$B:$B,$N$2,Dados!$I:$I,$3:$3)&lt;&gt;0),SUMIFS(Dados!$F:$F,Dados!$C:$C,$D:$D,Dados!$B:$B,$N$2,Dados!$I:$I,$3:$3)%*$L$2,$L$2))</f>
        <v/>
      </c>
      <c r="M38" s="9" t="str">
        <f>IF($G38="SEM MOVIMENTO","",IF(AND($G38="AVALIADO",SUMIFS(Dados!$A:$A,Dados!$C:$C,$D:$D,Dados!$B:$B,$N$2,Dados!$I:$I,$3:$3)&lt;&gt;0),SUMIFS(Dados!$F:$F,Dados!$C:$C,$D:$D,Dados!$B:$B,$N$2,Dados!$I:$I,$3:$3)%*$M$2,$M$2))</f>
        <v/>
      </c>
      <c r="N38" s="7">
        <f t="shared" si="1"/>
        <v>0</v>
      </c>
    </row>
    <row r="39" spans="1:14" ht="15.75" x14ac:dyDescent="0.25">
      <c r="A39" s="1">
        <v>1292</v>
      </c>
      <c r="B39" s="2" t="s">
        <v>113</v>
      </c>
      <c r="C39" s="1" t="s">
        <v>114</v>
      </c>
      <c r="D39" s="43">
        <v>1292</v>
      </c>
      <c r="E39" s="1" t="s">
        <v>138</v>
      </c>
      <c r="F39" s="1" t="s">
        <v>134</v>
      </c>
      <c r="G39" s="1" t="str">
        <f>IF(SUMIFS(Dados!$A:$A,Dados!$C:$C,'IDGF-Out'!$D:$D,Dados!$B:$B,'IDGF-Out'!$N$2)=0,"SEM MOVIMENTO","AVALIADO")</f>
        <v>SEM MOVIMENTO</v>
      </c>
      <c r="H39" s="42" t="str">
        <f>IFERROR(IF($G39="SEM MOVIMENTO","",IF(G39="AVALIADO",(VLOOKUP(D39,'PPM-Out'!B:J,9,FALSE)/100)*$H$2,1*$H$2)),1*$H$2)</f>
        <v/>
      </c>
      <c r="I39" s="9" t="str">
        <f>IF($G39="SEM MOVIMENTO","",IF(AND($G39="AVALIADO",SUMIFS(Dados!$A:$A,Dados!$C:$C,$D:$D,Dados!$B:$B,$N$2,Dados!$I:$I,$3:$3)&lt;&gt;0),SUMIFS(Dados!$F:$F,Dados!$C:$C,$D:$D,Dados!$B:$B,$N$2,Dados!$I:$I,$3:$3)%*$I$2,$I$2))</f>
        <v/>
      </c>
      <c r="J39" s="9" t="str">
        <f t="shared" si="0"/>
        <v/>
      </c>
      <c r="K39" s="9" t="str">
        <f>IF($G39="SEM MOVIMENTO","",IF(AND($G39="AVALIADO",SUMIFS(Dados!$A:$A,Dados!$C:$C,$D:$D,Dados!$B:$B,$N$2,Dados!$I:$I,$3:$3)&lt;&gt;0),SUMIFS(Dados!$F:$F,Dados!$C:$C,$D:$D,Dados!$B:$B,$N$2,Dados!$I:$I,$3:$3)%*$K$2,$K$2))</f>
        <v/>
      </c>
      <c r="L39" s="9" t="str">
        <f>IF($G39="SEM MOVIMENTO","",IF(AND($G39="AVALIADO",SUMIFS(Dados!$A:$A,Dados!$C:$C,$D:$D,Dados!$B:$B,$N$2,Dados!$I:$I,$3:$3)&lt;&gt;0),SUMIFS(Dados!$F:$F,Dados!$C:$C,$D:$D,Dados!$B:$B,$N$2,Dados!$I:$I,$3:$3)%*$L$2,$L$2))</f>
        <v/>
      </c>
      <c r="M39" s="9" t="str">
        <f>IF($G39="SEM MOVIMENTO","",IF(AND($G39="AVALIADO",SUMIFS(Dados!$A:$A,Dados!$C:$C,$D:$D,Dados!$B:$B,$N$2,Dados!$I:$I,$3:$3)&lt;&gt;0),SUMIFS(Dados!$F:$F,Dados!$C:$C,$D:$D,Dados!$B:$B,$N$2,Dados!$I:$I,$3:$3)%*$M$2,$M$2))</f>
        <v/>
      </c>
      <c r="N39" s="7">
        <f t="shared" si="1"/>
        <v>0</v>
      </c>
    </row>
    <row r="40" spans="1:14" ht="15.75" x14ac:dyDescent="0.25">
      <c r="A40" s="1">
        <v>1484</v>
      </c>
      <c r="B40" s="2" t="s">
        <v>126</v>
      </c>
      <c r="C40" s="1" t="s">
        <v>127</v>
      </c>
      <c r="D40" s="43">
        <v>1484</v>
      </c>
      <c r="E40" s="1" t="s">
        <v>138</v>
      </c>
      <c r="F40" s="1" t="s">
        <v>136</v>
      </c>
      <c r="G40" s="1" t="str">
        <f>IF(SUMIFS(Dados!$A:$A,Dados!$C:$C,'IDGF-Out'!$D:$D,Dados!$B:$B,'IDGF-Out'!$N$2)=0,"SEM MOVIMENTO","AVALIADO")</f>
        <v>SEM MOVIMENTO</v>
      </c>
      <c r="H40" s="42" t="str">
        <f>IFERROR(IF($G40="SEM MOVIMENTO","",IF(G40="AVALIADO",(VLOOKUP(D40,'PPM-Out'!B:J,9,FALSE)/100)*$H$2,1*$H$2)),1*$H$2)</f>
        <v/>
      </c>
      <c r="I40" s="9" t="str">
        <f>IF($G40="SEM MOVIMENTO","",IF(AND($G40="AVALIADO",SUMIFS(Dados!$A:$A,Dados!$C:$C,$D:$D,Dados!$B:$B,$N$2,Dados!$I:$I,$3:$3)&lt;&gt;0),SUMIFS(Dados!$F:$F,Dados!$C:$C,$D:$D,Dados!$B:$B,$N$2,Dados!$I:$I,$3:$3)%*$I$2,$I$2))</f>
        <v/>
      </c>
      <c r="J40" s="9" t="str">
        <f t="shared" si="0"/>
        <v/>
      </c>
      <c r="K40" s="9" t="str">
        <f>IF($G40="SEM MOVIMENTO","",IF(AND($G40="AVALIADO",SUMIFS(Dados!$A:$A,Dados!$C:$C,$D:$D,Dados!$B:$B,$N$2,Dados!$I:$I,$3:$3)&lt;&gt;0),SUMIFS(Dados!$F:$F,Dados!$C:$C,$D:$D,Dados!$B:$B,$N$2,Dados!$I:$I,$3:$3)%*$K$2,$K$2))</f>
        <v/>
      </c>
      <c r="L40" s="9" t="str">
        <f>IF($G40="SEM MOVIMENTO","",IF(AND($G40="AVALIADO",SUMIFS(Dados!$A:$A,Dados!$C:$C,$D:$D,Dados!$B:$B,$N$2,Dados!$I:$I,$3:$3)&lt;&gt;0),SUMIFS(Dados!$F:$F,Dados!$C:$C,$D:$D,Dados!$B:$B,$N$2,Dados!$I:$I,$3:$3)%*$L$2,$L$2))</f>
        <v/>
      </c>
      <c r="M40" s="9" t="str">
        <f>IF($G40="SEM MOVIMENTO","",IF(AND($G40="AVALIADO",SUMIFS(Dados!$A:$A,Dados!$C:$C,$D:$D,Dados!$B:$B,$N$2,Dados!$I:$I,$3:$3)&lt;&gt;0),SUMIFS(Dados!$F:$F,Dados!$C:$C,$D:$D,Dados!$B:$B,$N$2,Dados!$I:$I,$3:$3)%*$M$2,$M$2))</f>
        <v/>
      </c>
      <c r="N40" s="7">
        <f t="shared" si="1"/>
        <v>0</v>
      </c>
    </row>
    <row r="41" spans="1:14" ht="15.75" x14ac:dyDescent="0.25">
      <c r="A41" s="1">
        <v>1829</v>
      </c>
      <c r="B41" s="2" t="s">
        <v>78</v>
      </c>
      <c r="C41" s="1" t="s">
        <v>79</v>
      </c>
      <c r="D41" s="43">
        <v>1829</v>
      </c>
      <c r="E41" s="1" t="s">
        <v>90</v>
      </c>
      <c r="F41" s="1" t="s">
        <v>80</v>
      </c>
      <c r="G41" s="1" t="str">
        <f>IF(SUMIFS(Dados!$A:$A,Dados!$C:$C,'IDGF-Out'!$D:$D,Dados!$B:$B,'IDGF-Out'!$N$2)=0,"SEM MOVIMENTO","AVALIADO")</f>
        <v>SEM MOVIMENTO</v>
      </c>
      <c r="H41" s="42" t="str">
        <f>IFERROR(IF($G41="SEM MOVIMENTO","",IF(G41="AVALIADO",(VLOOKUP(D41,'PPM-Out'!B:J,9,FALSE)/100)*$H$2,1*$H$2)),1*$H$2)</f>
        <v/>
      </c>
      <c r="I41" s="9" t="str">
        <f>IF($G41="SEM MOVIMENTO","",IF(AND($G41="AVALIADO",SUMIFS(Dados!$A:$A,Dados!$C:$C,$D:$D,Dados!$B:$B,$N$2,Dados!$I:$I,$3:$3)&lt;&gt;0),SUMIFS(Dados!$F:$F,Dados!$C:$C,$D:$D,Dados!$B:$B,$N$2,Dados!$I:$I,$3:$3)%*$I$2,$I$2))</f>
        <v/>
      </c>
      <c r="J41" s="9" t="str">
        <f t="shared" si="0"/>
        <v/>
      </c>
      <c r="K41" s="9" t="str">
        <f>IF($G41="SEM MOVIMENTO","",IF(AND($G41="AVALIADO",SUMIFS(Dados!$A:$A,Dados!$C:$C,$D:$D,Dados!$B:$B,$N$2,Dados!$I:$I,$3:$3)&lt;&gt;0),SUMIFS(Dados!$F:$F,Dados!$C:$C,$D:$D,Dados!$B:$B,$N$2,Dados!$I:$I,$3:$3)%*$K$2,$K$2))</f>
        <v/>
      </c>
      <c r="L41" s="9" t="str">
        <f>IF($G41="SEM MOVIMENTO","",IF(AND($G41="AVALIADO",SUMIFS(Dados!$A:$A,Dados!$C:$C,$D:$D,Dados!$B:$B,$N$2,Dados!$I:$I,$3:$3)&lt;&gt;0),SUMIFS(Dados!$F:$F,Dados!$C:$C,$D:$D,Dados!$B:$B,$N$2,Dados!$I:$I,$3:$3)%*$L$2,$L$2))</f>
        <v/>
      </c>
      <c r="M41" s="9" t="str">
        <f>IF($G41="SEM MOVIMENTO","",IF(AND($G41="AVALIADO",SUMIFS(Dados!$A:$A,Dados!$C:$C,$D:$D,Dados!$B:$B,$N$2,Dados!$I:$I,$3:$3)&lt;&gt;0),SUMIFS(Dados!$F:$F,Dados!$C:$C,$D:$D,Dados!$B:$B,$N$2,Dados!$I:$I,$3:$3)%*$M$2,$M$2))</f>
        <v/>
      </c>
      <c r="N41" s="7">
        <f t="shared" si="1"/>
        <v>0</v>
      </c>
    </row>
    <row r="42" spans="1:14" ht="15.75" x14ac:dyDescent="0.25">
      <c r="A42" s="1">
        <v>1428</v>
      </c>
      <c r="B42" s="2" t="s">
        <v>81</v>
      </c>
      <c r="C42" s="1" t="s">
        <v>82</v>
      </c>
      <c r="D42" s="43">
        <v>1428</v>
      </c>
      <c r="E42" s="1" t="s">
        <v>90</v>
      </c>
      <c r="F42" s="1" t="s">
        <v>80</v>
      </c>
      <c r="G42" s="1" t="str">
        <f>IF(SUMIFS(Dados!$A:$A,Dados!$C:$C,'IDGF-Out'!$D:$D,Dados!$B:$B,'IDGF-Out'!$N$2)=0,"SEM MOVIMENTO","AVALIADO")</f>
        <v>SEM MOVIMENTO</v>
      </c>
      <c r="H42" s="42" t="str">
        <f>IFERROR(IF($G42="SEM MOVIMENTO","",IF(G42="AVALIADO",(VLOOKUP(D42,'PPM-Out'!B:J,9,FALSE)/100)*$H$2,1*$H$2)),1*$H$2)</f>
        <v/>
      </c>
      <c r="I42" s="9" t="str">
        <f>IF($G42="SEM MOVIMENTO","",IF(AND($G42="AVALIADO",SUMIFS(Dados!$A:$A,Dados!$C:$C,$D:$D,Dados!$B:$B,$N$2,Dados!$I:$I,$3:$3)&lt;&gt;0),SUMIFS(Dados!$F:$F,Dados!$C:$C,$D:$D,Dados!$B:$B,$N$2,Dados!$I:$I,$3:$3)%*$I$2,$I$2))</f>
        <v/>
      </c>
      <c r="J42" s="9" t="str">
        <f t="shared" si="0"/>
        <v/>
      </c>
      <c r="K42" s="9" t="str">
        <f>IF($G42="SEM MOVIMENTO","",IF(AND($G42="AVALIADO",SUMIFS(Dados!$A:$A,Dados!$C:$C,$D:$D,Dados!$B:$B,$N$2,Dados!$I:$I,$3:$3)&lt;&gt;0),SUMIFS(Dados!$F:$F,Dados!$C:$C,$D:$D,Dados!$B:$B,$N$2,Dados!$I:$I,$3:$3)%*$K$2,$K$2))</f>
        <v/>
      </c>
      <c r="L42" s="9" t="str">
        <f>IF($G42="SEM MOVIMENTO","",IF(AND($G42="AVALIADO",SUMIFS(Dados!$A:$A,Dados!$C:$C,$D:$D,Dados!$B:$B,$N$2,Dados!$I:$I,$3:$3)&lt;&gt;0),SUMIFS(Dados!$F:$F,Dados!$C:$C,$D:$D,Dados!$B:$B,$N$2,Dados!$I:$I,$3:$3)%*$L$2,$L$2))</f>
        <v/>
      </c>
      <c r="M42" s="9" t="str">
        <f>IF($G42="SEM MOVIMENTO","",IF(AND($G42="AVALIADO",SUMIFS(Dados!$A:$A,Dados!$C:$C,$D:$D,Dados!$B:$B,$N$2,Dados!$I:$I,$3:$3)&lt;&gt;0),SUMIFS(Dados!$F:$F,Dados!$C:$C,$D:$D,Dados!$B:$B,$N$2,Dados!$I:$I,$3:$3)%*$M$2,$M$2))</f>
        <v/>
      </c>
      <c r="N42" s="7">
        <f t="shared" si="1"/>
        <v>0</v>
      </c>
    </row>
    <row r="43" spans="1:14" ht="15.75" x14ac:dyDescent="0.25">
      <c r="A43" s="1">
        <v>1495</v>
      </c>
      <c r="B43" s="2" t="s">
        <v>15</v>
      </c>
      <c r="C43" s="1" t="s">
        <v>16</v>
      </c>
      <c r="D43" s="43">
        <v>1495</v>
      </c>
      <c r="E43" s="1" t="s">
        <v>90</v>
      </c>
      <c r="F43" s="1" t="s">
        <v>17</v>
      </c>
      <c r="G43" s="1" t="str">
        <f>IF(SUMIFS(Dados!$A:$A,Dados!$C:$C,'IDGF-Out'!$D:$D,Dados!$B:$B,'IDGF-Out'!$N$2)=0,"SEM MOVIMENTO","AVALIADO")</f>
        <v>SEM MOVIMENTO</v>
      </c>
      <c r="H43" s="42" t="str">
        <f>IFERROR(IF($G43="SEM MOVIMENTO","",IF(G43="AVALIADO",(VLOOKUP(D43,'PPM-Out'!B:J,9,FALSE)/100)*$H$2,1*$H$2)),1*$H$2)</f>
        <v/>
      </c>
      <c r="I43" s="9" t="str">
        <f>IF($G43="SEM MOVIMENTO","",IF(AND($G43="AVALIADO",SUMIFS(Dados!$A:$A,Dados!$C:$C,$D:$D,Dados!$B:$B,$N$2,Dados!$I:$I,$3:$3)&lt;&gt;0),SUMIFS(Dados!$F:$F,Dados!$C:$C,$D:$D,Dados!$B:$B,$N$2,Dados!$I:$I,$3:$3)%*$I$2,$I$2))</f>
        <v/>
      </c>
      <c r="J43" s="9" t="str">
        <f t="shared" si="0"/>
        <v/>
      </c>
      <c r="K43" s="9" t="str">
        <f>IF($G43="SEM MOVIMENTO","",IF(AND($G43="AVALIADO",SUMIFS(Dados!$A:$A,Dados!$C:$C,$D:$D,Dados!$B:$B,$N$2,Dados!$I:$I,$3:$3)&lt;&gt;0),SUMIFS(Dados!$F:$F,Dados!$C:$C,$D:$D,Dados!$B:$B,$N$2,Dados!$I:$I,$3:$3)%*$K$2,$K$2))</f>
        <v/>
      </c>
      <c r="L43" s="9" t="str">
        <f>IF($G43="SEM MOVIMENTO","",IF(AND($G43="AVALIADO",SUMIFS(Dados!$A:$A,Dados!$C:$C,$D:$D,Dados!$B:$B,$N$2,Dados!$I:$I,$3:$3)&lt;&gt;0),SUMIFS(Dados!$F:$F,Dados!$C:$C,$D:$D,Dados!$B:$B,$N$2,Dados!$I:$I,$3:$3)%*$L$2,$L$2))</f>
        <v/>
      </c>
      <c r="M43" s="9" t="str">
        <f>IF($G43="SEM MOVIMENTO","",IF(AND($G43="AVALIADO",SUMIFS(Dados!$A:$A,Dados!$C:$C,$D:$D,Dados!$B:$B,$N$2,Dados!$I:$I,$3:$3)&lt;&gt;0),SUMIFS(Dados!$F:$F,Dados!$C:$C,$D:$D,Dados!$B:$B,$N$2,Dados!$I:$I,$3:$3)%*$M$2,$M$2))</f>
        <v/>
      </c>
      <c r="N43" s="7">
        <f t="shared" si="1"/>
        <v>0</v>
      </c>
    </row>
    <row r="44" spans="1:14" ht="15.75" x14ac:dyDescent="0.25">
      <c r="A44" s="1">
        <v>1806</v>
      </c>
      <c r="B44" s="2" t="s">
        <v>4</v>
      </c>
      <c r="C44" s="1" t="s">
        <v>5</v>
      </c>
      <c r="D44" s="43">
        <v>1806</v>
      </c>
      <c r="E44" s="1" t="s">
        <v>89</v>
      </c>
      <c r="F44" s="1" t="s">
        <v>6</v>
      </c>
      <c r="G44" s="1" t="str">
        <f>IF(SUMIFS(Dados!$A:$A,Dados!$C:$C,'IDGF-Out'!$D:$D,Dados!$B:$B,'IDGF-Out'!$N$2)=0,"SEM MOVIMENTO","AVALIADO")</f>
        <v>SEM MOVIMENTO</v>
      </c>
      <c r="H44" s="42" t="str">
        <f>IFERROR(IF($G44="SEM MOVIMENTO","",IF(G44="AVALIADO",(VLOOKUP(D44,'PPM-Out'!B:J,9,FALSE)/100)*$H$2,1*$H$2)),1*$H$2)</f>
        <v/>
      </c>
      <c r="I44" s="9" t="str">
        <f>IF($G44="SEM MOVIMENTO","",IF(AND($G44="AVALIADO",SUMIFS(Dados!$A:$A,Dados!$C:$C,$D:$D,Dados!$B:$B,$N$2,Dados!$I:$I,$3:$3)&lt;&gt;0),SUMIFS(Dados!$F:$F,Dados!$C:$C,$D:$D,Dados!$B:$B,$N$2,Dados!$I:$I,$3:$3)%*$I$2,$I$2))</f>
        <v/>
      </c>
      <c r="J44" s="9" t="str">
        <f t="shared" si="0"/>
        <v/>
      </c>
      <c r="K44" s="9" t="str">
        <f>IF($G44="SEM MOVIMENTO","",IF(AND($G44="AVALIADO",SUMIFS(Dados!$A:$A,Dados!$C:$C,$D:$D,Dados!$B:$B,$N$2,Dados!$I:$I,$3:$3)&lt;&gt;0),SUMIFS(Dados!$F:$F,Dados!$C:$C,$D:$D,Dados!$B:$B,$N$2,Dados!$I:$I,$3:$3)%*$K$2,$K$2))</f>
        <v/>
      </c>
      <c r="L44" s="9" t="str">
        <f>IF($G44="SEM MOVIMENTO","",IF(AND($G44="AVALIADO",SUMIFS(Dados!$A:$A,Dados!$C:$C,$D:$D,Dados!$B:$B,$N$2,Dados!$I:$I,$3:$3)&lt;&gt;0),SUMIFS(Dados!$F:$F,Dados!$C:$C,$D:$D,Dados!$B:$B,$N$2,Dados!$I:$I,$3:$3)%*$L$2,$L$2))</f>
        <v/>
      </c>
      <c r="M44" s="9" t="str">
        <f>IF($G44="SEM MOVIMENTO","",IF(AND($G44="AVALIADO",SUMIFS(Dados!$A:$A,Dados!$C:$C,$D:$D,Dados!$B:$B,$N$2,Dados!$I:$I,$3:$3)&lt;&gt;0),SUMIFS(Dados!$F:$F,Dados!$C:$C,$D:$D,Dados!$B:$B,$N$2,Dados!$I:$I,$3:$3)%*$M$2,$M$2))</f>
        <v/>
      </c>
      <c r="N44" s="7">
        <f t="shared" si="1"/>
        <v>0</v>
      </c>
    </row>
    <row r="45" spans="1:14" ht="15.75" x14ac:dyDescent="0.25">
      <c r="A45" s="1">
        <v>2040</v>
      </c>
      <c r="B45" s="2" t="s">
        <v>7</v>
      </c>
      <c r="C45" s="1" t="s">
        <v>8</v>
      </c>
      <c r="D45" s="43">
        <v>2040</v>
      </c>
      <c r="E45" s="1" t="s">
        <v>89</v>
      </c>
      <c r="F45" s="1" t="s">
        <v>6</v>
      </c>
      <c r="G45" s="1" t="str">
        <f>IF(SUMIFS(Dados!$A:$A,Dados!$C:$C,'IDGF-Out'!$D:$D,Dados!$B:$B,'IDGF-Out'!$N$2)=0,"SEM MOVIMENTO","AVALIADO")</f>
        <v>SEM MOVIMENTO</v>
      </c>
      <c r="H45" s="42" t="str">
        <f>IFERROR(IF($G45="SEM MOVIMENTO","",IF(G45="AVALIADO",(VLOOKUP(D45,'PPM-Out'!B:J,9,FALSE)/100)*$H$2,1*$H$2)),1*$H$2)</f>
        <v/>
      </c>
      <c r="I45" s="9" t="str">
        <f>IF($G45="SEM MOVIMENTO","",IF(AND($G45="AVALIADO",SUMIFS(Dados!$A:$A,Dados!$C:$C,$D:$D,Dados!$B:$B,$N$2,Dados!$I:$I,$3:$3)&lt;&gt;0),SUMIFS(Dados!$F:$F,Dados!$C:$C,$D:$D,Dados!$B:$B,$N$2,Dados!$I:$I,$3:$3)%*$I$2,$I$2))</f>
        <v/>
      </c>
      <c r="J45" s="9" t="str">
        <f t="shared" si="0"/>
        <v/>
      </c>
      <c r="K45" s="9" t="str">
        <f>IF($G45="SEM MOVIMENTO","",IF(AND($G45="AVALIADO",SUMIFS(Dados!$A:$A,Dados!$C:$C,$D:$D,Dados!$B:$B,$N$2,Dados!$I:$I,$3:$3)&lt;&gt;0),SUMIFS(Dados!$F:$F,Dados!$C:$C,$D:$D,Dados!$B:$B,$N$2,Dados!$I:$I,$3:$3)%*$K$2,$K$2))</f>
        <v/>
      </c>
      <c r="L45" s="9" t="str">
        <f>IF($G45="SEM MOVIMENTO","",IF(AND($G45="AVALIADO",SUMIFS(Dados!$A:$A,Dados!$C:$C,$D:$D,Dados!$B:$B,$N$2,Dados!$I:$I,$3:$3)&lt;&gt;0),SUMIFS(Dados!$F:$F,Dados!$C:$C,$D:$D,Dados!$B:$B,$N$2,Dados!$I:$I,$3:$3)%*$L$2,$L$2))</f>
        <v/>
      </c>
      <c r="M45" s="9" t="str">
        <f>IF($G45="SEM MOVIMENTO","",IF(AND($G45="AVALIADO",SUMIFS(Dados!$A:$A,Dados!$C:$C,$D:$D,Dados!$B:$B,$N$2,Dados!$I:$I,$3:$3)&lt;&gt;0),SUMIFS(Dados!$F:$F,Dados!$C:$C,$D:$D,Dados!$B:$B,$N$2,Dados!$I:$I,$3:$3)%*$M$2,$M$2))</f>
        <v/>
      </c>
      <c r="N45" s="7">
        <f t="shared" si="1"/>
        <v>0</v>
      </c>
    </row>
    <row r="46" spans="1:14" ht="15.75" x14ac:dyDescent="0.25">
      <c r="A46" s="1">
        <v>1903</v>
      </c>
      <c r="B46" s="2" t="s">
        <v>99</v>
      </c>
      <c r="C46" s="1" t="s">
        <v>100</v>
      </c>
      <c r="D46" s="43">
        <v>1903</v>
      </c>
      <c r="E46" s="1" t="s">
        <v>89</v>
      </c>
      <c r="F46" s="1" t="s">
        <v>94</v>
      </c>
      <c r="G46" s="1" t="str">
        <f>IF(SUMIFS(Dados!$A:$A,Dados!$C:$C,'IDGF-Out'!$D:$D,Dados!$B:$B,'IDGF-Out'!$N$2)=0,"SEM MOVIMENTO","AVALIADO")</f>
        <v>SEM MOVIMENTO</v>
      </c>
      <c r="H46" s="42" t="str">
        <f>IFERROR(IF($G46="SEM MOVIMENTO","",IF(G46="AVALIADO",(VLOOKUP(D46,'PPM-Out'!B:J,9,FALSE)/100)*$H$2,1*$H$2)),1*$H$2)</f>
        <v/>
      </c>
      <c r="I46" s="9" t="str">
        <f>IF($G46="SEM MOVIMENTO","",IF(AND($G46="AVALIADO",SUMIFS(Dados!$A:$A,Dados!$C:$C,$D:$D,Dados!$B:$B,$N$2,Dados!$I:$I,$3:$3)&lt;&gt;0),SUMIFS(Dados!$F:$F,Dados!$C:$C,$D:$D,Dados!$B:$B,$N$2,Dados!$I:$I,$3:$3)%*$I$2,$I$2))</f>
        <v/>
      </c>
      <c r="J46" s="9" t="str">
        <f t="shared" si="0"/>
        <v/>
      </c>
      <c r="K46" s="9" t="str">
        <f>IF($G46="SEM MOVIMENTO","",IF(AND($G46="AVALIADO",SUMIFS(Dados!$A:$A,Dados!$C:$C,$D:$D,Dados!$B:$B,$N$2,Dados!$I:$I,$3:$3)&lt;&gt;0),SUMIFS(Dados!$F:$F,Dados!$C:$C,$D:$D,Dados!$B:$B,$N$2,Dados!$I:$I,$3:$3)%*$K$2,$K$2))</f>
        <v/>
      </c>
      <c r="L46" s="9" t="str">
        <f>IF($G46="SEM MOVIMENTO","",IF(AND($G46="AVALIADO",SUMIFS(Dados!$A:$A,Dados!$C:$C,$D:$D,Dados!$B:$B,$N$2,Dados!$I:$I,$3:$3)&lt;&gt;0),SUMIFS(Dados!$F:$F,Dados!$C:$C,$D:$D,Dados!$B:$B,$N$2,Dados!$I:$I,$3:$3)%*$L$2,$L$2))</f>
        <v/>
      </c>
      <c r="M46" s="9" t="str">
        <f>IF($G46="SEM MOVIMENTO","",IF(AND($G46="AVALIADO",SUMIFS(Dados!$A:$A,Dados!$C:$C,$D:$D,Dados!$B:$B,$N$2,Dados!$I:$I,$3:$3)&lt;&gt;0),SUMIFS(Dados!$F:$F,Dados!$C:$C,$D:$D,Dados!$B:$B,$N$2,Dados!$I:$I,$3:$3)%*$M$2,$M$2))</f>
        <v/>
      </c>
      <c r="N46" s="7">
        <f t="shared" si="1"/>
        <v>0</v>
      </c>
    </row>
    <row r="47" spans="1:14" ht="15.75" x14ac:dyDescent="0.25">
      <c r="A47" s="1">
        <v>2541</v>
      </c>
      <c r="B47" s="2" t="s">
        <v>9</v>
      </c>
      <c r="C47" s="1" t="s">
        <v>10</v>
      </c>
      <c r="D47" s="43">
        <v>2541</v>
      </c>
      <c r="E47" s="1" t="s">
        <v>89</v>
      </c>
      <c r="F47" s="1" t="s">
        <v>6</v>
      </c>
      <c r="G47" s="1" t="str">
        <f>IF(SUMIFS(Dados!$A:$A,Dados!$C:$C,'IDGF-Out'!$D:$D,Dados!$B:$B,'IDGF-Out'!$N$2)=0,"SEM MOVIMENTO","AVALIADO")</f>
        <v>SEM MOVIMENTO</v>
      </c>
      <c r="H47" s="42" t="str">
        <f>IFERROR(IF($G47="SEM MOVIMENTO","",IF(G47="AVALIADO",(VLOOKUP(D47,'PPM-Out'!B:J,9,FALSE)/100)*$H$2,1*$H$2)),1*$H$2)</f>
        <v/>
      </c>
      <c r="I47" s="9" t="str">
        <f>IF($G47="SEM MOVIMENTO","",IF(AND($G47="AVALIADO",SUMIFS(Dados!$A:$A,Dados!$C:$C,$D:$D,Dados!$B:$B,$N$2,Dados!$I:$I,$3:$3)&lt;&gt;0),SUMIFS(Dados!$F:$F,Dados!$C:$C,$D:$D,Dados!$B:$B,$N$2,Dados!$I:$I,$3:$3)%*$I$2,$I$2))</f>
        <v/>
      </c>
      <c r="J47" s="9" t="str">
        <f t="shared" si="0"/>
        <v/>
      </c>
      <c r="K47" s="9" t="str">
        <f>IF($G47="SEM MOVIMENTO","",IF(AND($G47="AVALIADO",SUMIFS(Dados!$A:$A,Dados!$C:$C,$D:$D,Dados!$B:$B,$N$2,Dados!$I:$I,$3:$3)&lt;&gt;0),SUMIFS(Dados!$F:$F,Dados!$C:$C,$D:$D,Dados!$B:$B,$N$2,Dados!$I:$I,$3:$3)%*$K$2,$K$2))</f>
        <v/>
      </c>
      <c r="L47" s="9" t="str">
        <f>IF($G47="SEM MOVIMENTO","",IF(AND($G47="AVALIADO",SUMIFS(Dados!$A:$A,Dados!$C:$C,$D:$D,Dados!$B:$B,$N$2,Dados!$I:$I,$3:$3)&lt;&gt;0),SUMIFS(Dados!$F:$F,Dados!$C:$C,$D:$D,Dados!$B:$B,$N$2,Dados!$I:$I,$3:$3)%*$L$2,$L$2))</f>
        <v/>
      </c>
      <c r="M47" s="9" t="str">
        <f>IF($G47="SEM MOVIMENTO","",IF(AND($G47="AVALIADO",SUMIFS(Dados!$A:$A,Dados!$C:$C,$D:$D,Dados!$B:$B,$N$2,Dados!$I:$I,$3:$3)&lt;&gt;0),SUMIFS(Dados!$F:$F,Dados!$C:$C,$D:$D,Dados!$B:$B,$N$2,Dados!$I:$I,$3:$3)%*$M$2,$M$2))</f>
        <v/>
      </c>
      <c r="N47" s="7">
        <f t="shared" si="1"/>
        <v>0</v>
      </c>
    </row>
    <row r="48" spans="1:14" ht="15.75" x14ac:dyDescent="0.25">
      <c r="A48" s="1">
        <v>1827</v>
      </c>
      <c r="B48" s="2" t="s">
        <v>13</v>
      </c>
      <c r="C48" s="1" t="s">
        <v>14</v>
      </c>
      <c r="D48" s="43">
        <v>1827</v>
      </c>
      <c r="E48" s="1" t="s">
        <v>89</v>
      </c>
      <c r="F48" s="1" t="s">
        <v>6</v>
      </c>
      <c r="G48" s="1" t="str">
        <f>IF(SUMIFS(Dados!$A:$A,Dados!$C:$C,'IDGF-Out'!$D:$D,Dados!$B:$B,'IDGF-Out'!$N$2)=0,"SEM MOVIMENTO","AVALIADO")</f>
        <v>SEM MOVIMENTO</v>
      </c>
      <c r="H48" s="42" t="str">
        <f>IFERROR(IF($G48="SEM MOVIMENTO","",IF(G48="AVALIADO",(VLOOKUP(D48,'PPM-Out'!B:J,9,FALSE)/100)*$H$2,1*$H$2)),1*$H$2)</f>
        <v/>
      </c>
      <c r="I48" s="9" t="str">
        <f>IF($G48="SEM MOVIMENTO","",IF(AND($G48="AVALIADO",SUMIFS(Dados!$A:$A,Dados!$C:$C,$D:$D,Dados!$B:$B,$N$2,Dados!$I:$I,$3:$3)&lt;&gt;0),SUMIFS(Dados!$F:$F,Dados!$C:$C,$D:$D,Dados!$B:$B,$N$2,Dados!$I:$I,$3:$3)%*$I$2,$I$2))</f>
        <v/>
      </c>
      <c r="J48" s="9" t="str">
        <f t="shared" si="0"/>
        <v/>
      </c>
      <c r="K48" s="9" t="str">
        <f>IF($G48="SEM MOVIMENTO","",IF(AND($G48="AVALIADO",SUMIFS(Dados!$A:$A,Dados!$C:$C,$D:$D,Dados!$B:$B,$N$2,Dados!$I:$I,$3:$3)&lt;&gt;0),SUMIFS(Dados!$F:$F,Dados!$C:$C,$D:$D,Dados!$B:$B,$N$2,Dados!$I:$I,$3:$3)%*$K$2,$K$2))</f>
        <v/>
      </c>
      <c r="L48" s="9" t="str">
        <f>IF($G48="SEM MOVIMENTO","",IF(AND($G48="AVALIADO",SUMIFS(Dados!$A:$A,Dados!$C:$C,$D:$D,Dados!$B:$B,$N$2,Dados!$I:$I,$3:$3)&lt;&gt;0),SUMIFS(Dados!$F:$F,Dados!$C:$C,$D:$D,Dados!$B:$B,$N$2,Dados!$I:$I,$3:$3)%*$L$2,$L$2))</f>
        <v/>
      </c>
      <c r="M48" s="9" t="str">
        <f>IF($G48="SEM MOVIMENTO","",IF(AND($G48="AVALIADO",SUMIFS(Dados!$A:$A,Dados!$C:$C,$D:$D,Dados!$B:$B,$N$2,Dados!$I:$I,$3:$3)&lt;&gt;0),SUMIFS(Dados!$F:$F,Dados!$C:$C,$D:$D,Dados!$B:$B,$N$2,Dados!$I:$I,$3:$3)%*$M$2,$M$2))</f>
        <v/>
      </c>
      <c r="N48" s="7">
        <f t="shared" si="1"/>
        <v>0</v>
      </c>
    </row>
    <row r="49" spans="1:14" ht="15.75" x14ac:dyDescent="0.25">
      <c r="A49" s="1">
        <v>1280</v>
      </c>
      <c r="B49" s="2" t="s">
        <v>53</v>
      </c>
      <c r="C49" s="1" t="s">
        <v>54</v>
      </c>
      <c r="D49" s="43">
        <v>1280</v>
      </c>
      <c r="E49" s="1" t="s">
        <v>89</v>
      </c>
      <c r="F49" s="1" t="s">
        <v>55</v>
      </c>
      <c r="G49" s="1" t="str">
        <f>IF(SUMIFS(Dados!$A:$A,Dados!$C:$C,'IDGF-Out'!$D:$D,Dados!$B:$B,'IDGF-Out'!$N$2)=0,"SEM MOVIMENTO","AVALIADO")</f>
        <v>SEM MOVIMENTO</v>
      </c>
      <c r="H49" s="42" t="str">
        <f>IFERROR(IF($G49="SEM MOVIMENTO","",IF(G49="AVALIADO",(VLOOKUP(D49,'PPM-Out'!B:J,9,FALSE)/100)*$H$2,1*$H$2)),1*$H$2)</f>
        <v/>
      </c>
      <c r="I49" s="9" t="str">
        <f>IF($G49="SEM MOVIMENTO","",IF(AND($G49="AVALIADO",SUMIFS(Dados!$A:$A,Dados!$C:$C,$D:$D,Dados!$B:$B,$N$2,Dados!$I:$I,$3:$3)&lt;&gt;0),SUMIFS(Dados!$F:$F,Dados!$C:$C,$D:$D,Dados!$B:$B,$N$2,Dados!$I:$I,$3:$3)%*$I$2,$I$2))</f>
        <v/>
      </c>
      <c r="J49" s="9"/>
      <c r="K49" s="9" t="str">
        <f>IF($G49="SEM MOVIMENTO","",IF(AND($G49="AVALIADO",SUMIFS(Dados!$A:$A,Dados!$C:$C,$D:$D,Dados!$B:$B,$N$2,Dados!$I:$I,$3:$3)&lt;&gt;0),SUMIFS(Dados!$F:$F,Dados!$C:$C,$D:$D,Dados!$B:$B,$N$2,Dados!$I:$I,$3:$3)%*$K$2,$K$2))</f>
        <v/>
      </c>
      <c r="L49" s="9" t="str">
        <f>IF($G49="SEM MOVIMENTO","",IF(AND($G49="AVALIADO",SUMIFS(Dados!$A:$A,Dados!$C:$C,$D:$D,Dados!$B:$B,$N$2,Dados!$I:$I,$3:$3)&lt;&gt;0),SUMIFS(Dados!$F:$F,Dados!$C:$C,$D:$D,Dados!$B:$B,$N$2,Dados!$I:$I,$3:$3)%*$L$2,$L$2))</f>
        <v/>
      </c>
      <c r="M49" s="9" t="str">
        <f>IF($G49="SEM MOVIMENTO","",IF(AND($G49="AVALIADO",SUMIFS(Dados!$A:$A,Dados!$C:$C,$D:$D,Dados!$B:$B,$N$2,Dados!$I:$I,$3:$3)&lt;&gt;0),SUMIFS(Dados!$F:$F,Dados!$C:$C,$D:$D,Dados!$B:$B,$N$2,Dados!$I:$I,$3:$3)%*$M$2,$M$2))</f>
        <v/>
      </c>
      <c r="N49" s="7">
        <f t="shared" si="1"/>
        <v>0</v>
      </c>
    </row>
    <row r="50" spans="1:14" ht="15.75" x14ac:dyDescent="0.25">
      <c r="A50" s="1">
        <v>1402</v>
      </c>
      <c r="B50" s="2" t="s">
        <v>56</v>
      </c>
      <c r="C50" s="1" t="s">
        <v>57</v>
      </c>
      <c r="D50" s="43">
        <v>1402</v>
      </c>
      <c r="E50" s="1" t="s">
        <v>89</v>
      </c>
      <c r="F50" s="1" t="s">
        <v>58</v>
      </c>
      <c r="G50" s="1" t="str">
        <f>IF(SUMIFS(Dados!$A:$A,Dados!$C:$C,'IDGF-Out'!$D:$D,Dados!$B:$B,'IDGF-Out'!$N$2)=0,"SEM MOVIMENTO","AVALIADO")</f>
        <v>SEM MOVIMENTO</v>
      </c>
      <c r="H50" s="42" t="str">
        <f>IFERROR(IF($G50="SEM MOVIMENTO","",IF(G50="AVALIADO",(VLOOKUP(D50,'PPM-Out'!B:J,9,FALSE)/100)*$H$2,1*$H$2)),1*$H$2)</f>
        <v/>
      </c>
      <c r="I50" s="9" t="str">
        <f>IF($G50="SEM MOVIMENTO","",IF(AND($G50="AVALIADO",SUMIFS(Dados!$A:$A,Dados!$C:$C,$D:$D,Dados!$B:$B,$N$2,Dados!$I:$I,$3:$3)&lt;&gt;0),SUMIFS(Dados!$F:$F,Dados!$C:$C,$D:$D,Dados!$B:$B,$N$2,Dados!$I:$I,$3:$3)%*$I$2,$I$2))</f>
        <v/>
      </c>
      <c r="J50" s="9"/>
      <c r="K50" s="9" t="str">
        <f>IF($G50="SEM MOVIMENTO","",IF(AND($G50="AVALIADO",SUMIFS(Dados!$A:$A,Dados!$C:$C,$D:$D,Dados!$B:$B,$N$2,Dados!$I:$I,$3:$3)&lt;&gt;0),SUMIFS(Dados!$F:$F,Dados!$C:$C,$D:$D,Dados!$B:$B,$N$2,Dados!$I:$I,$3:$3)%*$K$2,$K$2))</f>
        <v/>
      </c>
      <c r="L50" s="9" t="str">
        <f>IF($G50="SEM MOVIMENTO","",IF(AND($G50="AVALIADO",SUMIFS(Dados!$A:$A,Dados!$C:$C,$D:$D,Dados!$B:$B,$N$2,Dados!$I:$I,$3:$3)&lt;&gt;0),SUMIFS(Dados!$F:$F,Dados!$C:$C,$D:$D,Dados!$B:$B,$N$2,Dados!$I:$I,$3:$3)%*$L$2,$L$2))</f>
        <v/>
      </c>
      <c r="M50" s="9" t="str">
        <f>IF($G50="SEM MOVIMENTO","",IF(AND($G50="AVALIADO",SUMIFS(Dados!$A:$A,Dados!$C:$C,$D:$D,Dados!$B:$B,$N$2,Dados!$I:$I,$3:$3)&lt;&gt;0),SUMIFS(Dados!$F:$F,Dados!$C:$C,$D:$D,Dados!$B:$B,$N$2,Dados!$I:$I,$3:$3)%*$M$2,$M$2))</f>
        <v/>
      </c>
      <c r="N50" s="7">
        <f t="shared" si="1"/>
        <v>0</v>
      </c>
    </row>
    <row r="51" spans="1:14" ht="15.75" x14ac:dyDescent="0.25">
      <c r="A51" s="1">
        <v>1032</v>
      </c>
      <c r="B51" s="2" t="s">
        <v>11</v>
      </c>
      <c r="C51" s="1" t="s">
        <v>12</v>
      </c>
      <c r="D51" s="44">
        <v>1032</v>
      </c>
      <c r="E51" s="1" t="s">
        <v>89</v>
      </c>
      <c r="F51" s="1" t="s">
        <v>6</v>
      </c>
      <c r="G51" s="1" t="s">
        <v>321</v>
      </c>
      <c r="H51" s="42" t="str">
        <f>IFERROR(IF($G51="SEM MOVIMENTO","",IF(G51="AVALIADO",(VLOOKUP(D51,'PPM-Out'!B:J,9,FALSE)/100)*$H$2,1*$H$2)),1*$H$2)</f>
        <v/>
      </c>
      <c r="I51" s="9" t="str">
        <f>IF($G51="SEM MOVIMENTO","",IF(AND($G51="AVALIADO",SUMIFS(Dados!$A:$A,Dados!$C:$C,$D:$D,Dados!$B:$B,$N$2,Dados!$I:$I,$3:$3)&lt;&gt;0),SUMIFS(Dados!$F:$F,Dados!$C:$C,$D:$D,Dados!$B:$B,$N$2,Dados!$I:$I,$3:$3)%*$I$2,$I$2))</f>
        <v/>
      </c>
      <c r="J51" s="9" t="str">
        <f t="shared" si="0"/>
        <v/>
      </c>
      <c r="K51" s="9" t="str">
        <f>IF($G51="SEM MOVIMENTO","",IF(AND($G51="AVALIADO",SUMIFS(Dados!$A:$A,Dados!$C:$C,$D:$D,Dados!$B:$B,$N$2,Dados!$I:$I,$3:$3)&lt;&gt;0),SUMIFS(Dados!$F:$F,Dados!$C:$C,$D:$D,Dados!$B:$B,$N$2,Dados!$I:$I,$3:$3)%*$K$2,$K$2))</f>
        <v/>
      </c>
      <c r="L51" s="9" t="str">
        <f>IF($G51="SEM MOVIMENTO","",IF(AND($G51="AVALIADO",SUMIFS(Dados!$A:$A,Dados!$C:$C,$D:$D,Dados!$B:$B,$N$2,Dados!$I:$I,$3:$3)&lt;&gt;0),SUMIFS(Dados!$F:$F,Dados!$C:$C,$D:$D,Dados!$B:$B,$N$2,Dados!$I:$I,$3:$3)%*$L$2,$L$2))</f>
        <v/>
      </c>
      <c r="M51" s="9" t="str">
        <f>IF($G51="SEM MOVIMENTO","",IF(AND($G51="AVALIADO",SUMIFS(Dados!$A:$A,Dados!$C:$C,$D:$D,Dados!$B:$B,$N$2,Dados!$I:$I,$3:$3)&lt;&gt;0),SUMIFS(Dados!$F:$F,Dados!$C:$C,$D:$D,Dados!$B:$B,$N$2,Dados!$I:$I,$3:$3)%*$M$2,$M$2))</f>
        <v/>
      </c>
      <c r="N51" s="7">
        <f t="shared" si="1"/>
        <v>0</v>
      </c>
    </row>
    <row r="52" spans="1:14" ht="15.75" x14ac:dyDescent="0.25">
      <c r="A52" s="1">
        <v>1219</v>
      </c>
      <c r="B52" s="3" t="s">
        <v>68</v>
      </c>
      <c r="C52" s="1" t="s">
        <v>69</v>
      </c>
      <c r="D52" s="43">
        <v>1219</v>
      </c>
      <c r="E52" s="1" t="s">
        <v>91</v>
      </c>
      <c r="F52" s="1" t="s">
        <v>70</v>
      </c>
      <c r="G52" s="1" t="str">
        <f>IF(SUMIFS(Dados!$A:$A,Dados!$C:$C,'IDGF-Out'!$D:$D,Dados!$B:$B,'IDGF-Out'!$N$2)=0,"SEM MOVIMENTO","AVALIADO")</f>
        <v>SEM MOVIMENTO</v>
      </c>
      <c r="H52" s="42" t="str">
        <f>IFERROR(IF($G52="SEM MOVIMENTO","",IF(G52="AVALIADO",(VLOOKUP(D52,'PPM-Out'!B:J,9,FALSE)/100)*$H$2,1*$H$2)),1*$H$2)</f>
        <v/>
      </c>
      <c r="I52" s="9" t="str">
        <f>IF($G52="SEM MOVIMENTO","",IF(AND($G52="AVALIADO",SUMIFS(Dados!$A:$A,Dados!$C:$C,$D:$D,Dados!$B:$B,$N$2,Dados!$I:$I,$3:$3)&lt;&gt;0),SUMIFS(Dados!$F:$F,Dados!$C:$C,$D:$D,Dados!$B:$B,$N$2,Dados!$I:$I,$3:$3)%*$I$2,$I$2))</f>
        <v/>
      </c>
      <c r="J52" s="9" t="str">
        <f t="shared" si="0"/>
        <v/>
      </c>
      <c r="K52" s="9" t="str">
        <f>IF($G52="SEM MOVIMENTO","",IF(AND($G52="AVALIADO",SUMIFS(Dados!$A:$A,Dados!$C:$C,$D:$D,Dados!$B:$B,$N$2,Dados!$I:$I,$3:$3)&lt;&gt;0),SUMIFS(Dados!$F:$F,Dados!$C:$C,$D:$D,Dados!$B:$B,$N$2,Dados!$I:$I,$3:$3)%*$K$2,$K$2))</f>
        <v/>
      </c>
      <c r="L52" s="9" t="str">
        <f>IF($G52="SEM MOVIMENTO","",IF(AND($G52="AVALIADO",SUMIFS(Dados!$A:$A,Dados!$C:$C,$D:$D,Dados!$B:$B,$N$2,Dados!$I:$I,$3:$3)&lt;&gt;0),SUMIFS(Dados!$F:$F,Dados!$C:$C,$D:$D,Dados!$B:$B,$N$2,Dados!$I:$I,$3:$3)%*$L$2,$L$2))</f>
        <v/>
      </c>
      <c r="M52" s="9" t="str">
        <f>IF($G52="SEM MOVIMENTO","",IF(AND($G52="AVALIADO",SUMIFS(Dados!$A:$A,Dados!$C:$C,$D:$D,Dados!$B:$B,$N$2,Dados!$I:$I,$3:$3)&lt;&gt;0),SUMIFS(Dados!$F:$F,Dados!$C:$C,$D:$D,Dados!$B:$B,$N$2,Dados!$I:$I,$3:$3)%*$M$2,$M$2))</f>
        <v/>
      </c>
      <c r="N52" s="7">
        <f t="shared" si="1"/>
        <v>0</v>
      </c>
    </row>
    <row r="53" spans="1:14" ht="15.75" x14ac:dyDescent="0.25">
      <c r="A53" s="1">
        <v>1295</v>
      </c>
      <c r="B53" s="3" t="s">
        <v>73</v>
      </c>
      <c r="C53" s="1" t="s">
        <v>74</v>
      </c>
      <c r="D53" s="43">
        <v>1295</v>
      </c>
      <c r="E53" s="1" t="s">
        <v>90</v>
      </c>
      <c r="F53" s="1" t="s">
        <v>75</v>
      </c>
      <c r="G53" s="1" t="str">
        <f>IF(SUMIFS(Dados!$A:$A,Dados!$C:$C,'IDGF-Out'!$D:$D,Dados!$B:$B,'IDGF-Out'!$N$2)=0,"SEM MOVIMENTO","AVALIADO")</f>
        <v>SEM MOVIMENTO</v>
      </c>
      <c r="H53" s="42" t="str">
        <f>IFERROR(IF($G53="SEM MOVIMENTO","",IF(G53="AVALIADO",(VLOOKUP(D53,'PPM-Out'!B:J,9,FALSE)/100)*$H$2,1*$H$2)),1*$H$2)</f>
        <v/>
      </c>
      <c r="I53" s="9" t="str">
        <f>IF($G53="SEM MOVIMENTO","",IF(AND($G53="AVALIADO",SUMIFS(Dados!$A:$A,Dados!$C:$C,$D:$D,Dados!$B:$B,$N$2,Dados!$I:$I,$3:$3)&lt;&gt;0),SUMIFS(Dados!$F:$F,Dados!$C:$C,$D:$D,Dados!$B:$B,$N$2,Dados!$I:$I,$3:$3)%*$I$2,$I$2))</f>
        <v/>
      </c>
      <c r="J53" s="9" t="str">
        <f t="shared" si="0"/>
        <v/>
      </c>
      <c r="K53" s="9" t="str">
        <f>IF($G53="SEM MOVIMENTO","",IF(AND($G53="AVALIADO",SUMIFS(Dados!$A:$A,Dados!$C:$C,$D:$D,Dados!$B:$B,$N$2,Dados!$I:$I,$3:$3)&lt;&gt;0),SUMIFS(Dados!$F:$F,Dados!$C:$C,$D:$D,Dados!$B:$B,$N$2,Dados!$I:$I,$3:$3)%*$K$2,$K$2))</f>
        <v/>
      </c>
      <c r="L53" s="9" t="str">
        <f>IF($G53="SEM MOVIMENTO","",IF(AND($G53="AVALIADO",SUMIFS(Dados!$A:$A,Dados!$C:$C,$D:$D,Dados!$B:$B,$N$2,Dados!$I:$I,$3:$3)&lt;&gt;0),SUMIFS(Dados!$F:$F,Dados!$C:$C,$D:$D,Dados!$B:$B,$N$2,Dados!$I:$I,$3:$3)%*$L$2,$L$2))</f>
        <v/>
      </c>
      <c r="M53" s="9" t="str">
        <f>IF($G53="SEM MOVIMENTO","",IF(AND($G53="AVALIADO",SUMIFS(Dados!$A:$A,Dados!$C:$C,$D:$D,Dados!$B:$B,$N$2,Dados!$I:$I,$3:$3)&lt;&gt;0),SUMIFS(Dados!$F:$F,Dados!$C:$C,$D:$D,Dados!$B:$B,$N$2,Dados!$I:$I,$3:$3)%*$M$2,$M$2))</f>
        <v/>
      </c>
      <c r="N53" s="7">
        <f t="shared" si="1"/>
        <v>0</v>
      </c>
    </row>
    <row r="54" spans="1:14" ht="15.75" x14ac:dyDescent="0.25">
      <c r="A54" s="1">
        <v>1796</v>
      </c>
      <c r="B54" s="2" t="s">
        <v>59</v>
      </c>
      <c r="C54" s="1" t="s">
        <v>60</v>
      </c>
      <c r="D54" s="43">
        <v>1796</v>
      </c>
      <c r="E54" s="1" t="s">
        <v>91</v>
      </c>
      <c r="F54" s="1" t="s">
        <v>61</v>
      </c>
      <c r="G54" s="1" t="str">
        <f>IF(SUMIFS(Dados!$A:$A,Dados!$C:$C,'IDGF-Out'!$D:$D,Dados!$B:$B,'IDGF-Out'!$N$2)=0,"SEM MOVIMENTO","AVALIADO")</f>
        <v>SEM MOVIMENTO</v>
      </c>
      <c r="H54" s="42" t="str">
        <f>IFERROR(IF($G54="SEM MOVIMENTO","",IF(G54="AVALIADO",(VLOOKUP(D54,'PPM-Out'!B:J,9,FALSE)/100)*$H$2,1*$H$2)),1*$H$2)</f>
        <v/>
      </c>
      <c r="I54" s="9" t="str">
        <f>IF($G54="SEM MOVIMENTO","",IF(AND($G54="AVALIADO",SUMIFS(Dados!$A:$A,Dados!$C:$C,$D:$D,Dados!$B:$B,$N$2,Dados!$I:$I,$3:$3)&lt;&gt;0),SUMIFS(Dados!$F:$F,Dados!$C:$C,$D:$D,Dados!$B:$B,$N$2,Dados!$I:$I,$3:$3)%*$I$2,$I$2))</f>
        <v/>
      </c>
      <c r="J54" s="9" t="str">
        <f t="shared" si="0"/>
        <v/>
      </c>
      <c r="K54" s="9" t="str">
        <f>IF($G54="SEM MOVIMENTO","",IF(AND($G54="AVALIADO",SUMIFS(Dados!$A:$A,Dados!$C:$C,$D:$D,Dados!$B:$B,$N$2,Dados!$I:$I,$3:$3)&lt;&gt;0),SUMIFS(Dados!$F:$F,Dados!$C:$C,$D:$D,Dados!$B:$B,$N$2,Dados!$I:$I,$3:$3)%*$K$2,$K$2))</f>
        <v/>
      </c>
      <c r="L54" s="9" t="str">
        <f>IF($G54="SEM MOVIMENTO","",IF(AND($G54="AVALIADO",SUMIFS(Dados!$A:$A,Dados!$C:$C,$D:$D,Dados!$B:$B,$N$2,Dados!$I:$I,$3:$3)&lt;&gt;0),SUMIFS(Dados!$F:$F,Dados!$C:$C,$D:$D,Dados!$B:$B,$N$2,Dados!$I:$I,$3:$3)%*$L$2,$L$2))</f>
        <v/>
      </c>
      <c r="M54" s="9" t="str">
        <f>IF($G54="SEM MOVIMENTO","",IF(AND($G54="AVALIADO",SUMIFS(Dados!$A:$A,Dados!$C:$C,$D:$D,Dados!$B:$B,$N$2,Dados!$I:$I,$3:$3)&lt;&gt;0),SUMIFS(Dados!$F:$F,Dados!$C:$C,$D:$D,Dados!$B:$B,$N$2,Dados!$I:$I,$3:$3)%*$M$2,$M$2))</f>
        <v/>
      </c>
      <c r="N54" s="7">
        <f t="shared" si="1"/>
        <v>0</v>
      </c>
    </row>
    <row r="55" spans="1:14" ht="15.75" x14ac:dyDescent="0.25">
      <c r="A55" s="1">
        <v>2041</v>
      </c>
      <c r="B55" s="2" t="s">
        <v>65</v>
      </c>
      <c r="C55" s="1" t="s">
        <v>66</v>
      </c>
      <c r="D55" s="43">
        <v>2041</v>
      </c>
      <c r="E55" s="1" t="s">
        <v>91</v>
      </c>
      <c r="F55" s="1" t="s">
        <v>67</v>
      </c>
      <c r="G55" s="1" t="str">
        <f>IF(SUMIFS(Dados!$A:$A,Dados!$C:$C,'IDGF-Out'!$D:$D,Dados!$B:$B,'IDGF-Out'!$N$2)=0,"SEM MOVIMENTO","AVALIADO")</f>
        <v>SEM MOVIMENTO</v>
      </c>
      <c r="H55" s="42" t="str">
        <f>IFERROR(IF($G55="SEM MOVIMENTO","",IF(G55="AVALIADO",(VLOOKUP(D55,'PPM-Out'!B:J,9,FALSE)/100)*$H$2,1*$H$2)),1*$H$2)</f>
        <v/>
      </c>
      <c r="I55" s="9" t="str">
        <f>IF($G55="SEM MOVIMENTO","",IF(AND($G55="AVALIADO",SUMIFS(Dados!$A:$A,Dados!$C:$C,$D:$D,Dados!$B:$B,$N$2,Dados!$I:$I,$3:$3)&lt;&gt;0),SUMIFS(Dados!$F:$F,Dados!$C:$C,$D:$D,Dados!$B:$B,$N$2,Dados!$I:$I,$3:$3)%*$I$2,$I$2))</f>
        <v/>
      </c>
      <c r="J55" s="9" t="str">
        <f t="shared" si="0"/>
        <v/>
      </c>
      <c r="K55" s="9" t="str">
        <f>IF($G55="SEM MOVIMENTO","",IF(AND($G55="AVALIADO",SUMIFS(Dados!$A:$A,Dados!$C:$C,$D:$D,Dados!$B:$B,$N$2,Dados!$I:$I,$3:$3)&lt;&gt;0),SUMIFS(Dados!$F:$F,Dados!$C:$C,$D:$D,Dados!$B:$B,$N$2,Dados!$I:$I,$3:$3)%*$K$2,$K$2))</f>
        <v/>
      </c>
      <c r="L55" s="9" t="str">
        <f>IF($G55="SEM MOVIMENTO","",IF(AND($G55="AVALIADO",SUMIFS(Dados!$A:$A,Dados!$C:$C,$D:$D,Dados!$B:$B,$N$2,Dados!$I:$I,$3:$3)&lt;&gt;0),SUMIFS(Dados!$F:$F,Dados!$C:$C,$D:$D,Dados!$B:$B,$N$2,Dados!$I:$I,$3:$3)%*$L$2,$L$2))</f>
        <v/>
      </c>
      <c r="M55" s="9" t="str">
        <f>IF($G55="SEM MOVIMENTO","",IF(AND($G55="AVALIADO",SUMIFS(Dados!$A:$A,Dados!$C:$C,$D:$D,Dados!$B:$B,$N$2,Dados!$I:$I,$3:$3)&lt;&gt;0),SUMIFS(Dados!$F:$F,Dados!$C:$C,$D:$D,Dados!$B:$B,$N$2,Dados!$I:$I,$3:$3)%*$M$2,$M$2))</f>
        <v/>
      </c>
      <c r="N55" s="7">
        <f t="shared" si="1"/>
        <v>0</v>
      </c>
    </row>
    <row r="56" spans="1:14" ht="15.75" x14ac:dyDescent="0.25">
      <c r="A56" s="1">
        <v>3085</v>
      </c>
      <c r="B56" s="2" t="s">
        <v>36</v>
      </c>
      <c r="C56" s="1" t="s">
        <v>37</v>
      </c>
      <c r="D56" s="44">
        <v>3085</v>
      </c>
      <c r="E56" s="1" t="s">
        <v>91</v>
      </c>
      <c r="F56" s="1" t="s">
        <v>35</v>
      </c>
      <c r="G56" s="1" t="str">
        <f>IF(SUMIFS(Dados!$A:$A,Dados!$C:$C,'IDGF-Out'!$D:$D,Dados!$B:$B,'IDGF-Out'!$N$2)=0,"SEM MOVIMENTO","AVALIADO")</f>
        <v>SEM MOVIMENTO</v>
      </c>
      <c r="H56" s="42" t="str">
        <f>IFERROR(IF($G56="SEM MOVIMENTO","",IF(G56="AVALIADO",(VLOOKUP(D56,'PPM-Out'!B:J,9,FALSE)/100)*$H$2,1*$H$2)),1*$H$2)</f>
        <v/>
      </c>
      <c r="I56" s="9" t="str">
        <f>IF($G56="SEM MOVIMENTO","",IF(AND($G56="AVALIADO",SUMIFS(Dados!$A:$A,Dados!$C:$C,$D:$D,Dados!$B:$B,$N$2,Dados!$I:$I,$3:$3)&lt;&gt;0),SUMIFS(Dados!$F:$F,Dados!$C:$C,$D:$D,Dados!$B:$B,$N$2,Dados!$I:$I,$3:$3)%*$I$2,$I$2))</f>
        <v/>
      </c>
      <c r="J56" s="9" t="str">
        <f t="shared" si="0"/>
        <v/>
      </c>
      <c r="K56" s="9" t="str">
        <f>IF($G56="SEM MOVIMENTO","",IF(AND($G56="AVALIADO",SUMIFS(Dados!$A:$A,Dados!$C:$C,$D:$D,Dados!$B:$B,$N$2,Dados!$I:$I,$3:$3)&lt;&gt;0),SUMIFS(Dados!$F:$F,Dados!$C:$C,$D:$D,Dados!$B:$B,$N$2,Dados!$I:$I,$3:$3)%*$K$2,$K$2))</f>
        <v/>
      </c>
      <c r="L56" s="9" t="str">
        <f>IF($G56="SEM MOVIMENTO","",IF(AND($G56="AVALIADO",SUMIFS(Dados!$A:$A,Dados!$C:$C,$D:$D,Dados!$B:$B,$N$2,Dados!$I:$I,$3:$3)&lt;&gt;0),SUMIFS(Dados!$F:$F,Dados!$C:$C,$D:$D,Dados!$B:$B,$N$2,Dados!$I:$I,$3:$3)%*$L$2,$L$2))</f>
        <v/>
      </c>
      <c r="M56" s="9" t="str">
        <f>IF($G56="SEM MOVIMENTO","",IF(AND($G56="AVALIADO",SUMIFS(Dados!$A:$A,Dados!$C:$C,$D:$D,Dados!$B:$B,$N$2,Dados!$I:$I,$3:$3)&lt;&gt;0),SUMIFS(Dados!$F:$F,Dados!$C:$C,$D:$D,Dados!$B:$B,$N$2,Dados!$I:$I,$3:$3)%*$M$2,$M$2))</f>
        <v/>
      </c>
      <c r="N56" s="7">
        <f t="shared" si="1"/>
        <v>0</v>
      </c>
    </row>
  </sheetData>
  <autoFilter ref="A3:N56" xr:uid="{00000000-0009-0000-0000-00000D000000}"/>
  <mergeCells count="1">
    <mergeCell ref="B1:B2"/>
  </mergeCells>
  <conditionalFormatting sqref="N4:N1048576">
    <cfRule type="cellIs" dxfId="15" priority="1" operator="between">
      <formula>0.69</formula>
      <formula>0.01</formula>
    </cfRule>
    <cfRule type="cellIs" dxfId="14" priority="2" operator="between">
      <formula>0.7</formula>
      <formula>0.79</formula>
    </cfRule>
    <cfRule type="cellIs" dxfId="13" priority="3" operator="between">
      <formula>0.8</formula>
      <formula>0.89</formula>
    </cfRule>
    <cfRule type="cellIs" dxfId="12" priority="4" operator="greaterThanOrEqual">
      <formula>0.9</formula>
    </cfRule>
  </conditionalFormatting>
  <pageMargins left="0.25" right="0.25" top="0.75" bottom="0.75" header="0.3" footer="0.3"/>
  <pageSetup paperSize="9" scale="61" fitToHeight="0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56"/>
  <sheetViews>
    <sheetView showGridLines="0" topLeftCell="D1" zoomScale="115" zoomScaleNormal="115" workbookViewId="0">
      <pane ySplit="3" topLeftCell="A4" activePane="bottomLeft" state="frozen"/>
      <selection activeCell="D13" sqref="D13"/>
      <selection pane="bottomLeft" activeCell="D13" sqref="D13"/>
    </sheetView>
  </sheetViews>
  <sheetFormatPr defaultRowHeight="15" x14ac:dyDescent="0.25"/>
  <cols>
    <col min="2" max="2" width="45.7109375" customWidth="1"/>
    <col min="3" max="3" width="18" bestFit="1" customWidth="1"/>
    <col min="4" max="4" width="8.7109375" customWidth="1"/>
    <col min="5" max="5" width="14.42578125" bestFit="1" customWidth="1"/>
    <col min="6" max="6" width="25" customWidth="1"/>
    <col min="7" max="7" width="18.140625" bestFit="1" customWidth="1"/>
    <col min="8" max="8" width="12.7109375" style="10" customWidth="1"/>
    <col min="9" max="12" width="12.7109375" customWidth="1"/>
    <col min="13" max="13" width="15.140625" customWidth="1"/>
    <col min="14" max="14" width="12.7109375" customWidth="1"/>
  </cols>
  <sheetData>
    <row r="1" spans="1:14" ht="24.75" customHeight="1" thickBot="1" x14ac:dyDescent="0.3">
      <c r="B1" s="127" t="s">
        <v>145</v>
      </c>
      <c r="N1" s="20" t="s">
        <v>235</v>
      </c>
    </row>
    <row r="2" spans="1:14" s="5" customFormat="1" ht="32.1" customHeight="1" thickBot="1" x14ac:dyDescent="0.25">
      <c r="B2" s="128"/>
      <c r="H2" s="21">
        <v>0.15</v>
      </c>
      <c r="I2" s="21">
        <v>0.15</v>
      </c>
      <c r="J2" s="39">
        <v>0.3</v>
      </c>
      <c r="K2" s="40">
        <v>0.2</v>
      </c>
      <c r="L2" s="40">
        <v>0.3</v>
      </c>
      <c r="M2" s="41">
        <v>0.2</v>
      </c>
      <c r="N2" s="19">
        <v>45597</v>
      </c>
    </row>
    <row r="3" spans="1:14" ht="32.1" customHeight="1" x14ac:dyDescent="0.25">
      <c r="A3" s="4" t="s">
        <v>2</v>
      </c>
      <c r="B3" s="4" t="s">
        <v>0</v>
      </c>
      <c r="C3" s="4" t="s">
        <v>1</v>
      </c>
      <c r="D3" s="4" t="s">
        <v>2</v>
      </c>
      <c r="E3" s="4" t="s">
        <v>88</v>
      </c>
      <c r="F3" s="4" t="s">
        <v>3</v>
      </c>
      <c r="G3" s="4" t="s">
        <v>234</v>
      </c>
      <c r="H3" s="6" t="s">
        <v>295</v>
      </c>
      <c r="I3" s="6" t="s">
        <v>142</v>
      </c>
      <c r="J3" s="38" t="s">
        <v>290</v>
      </c>
      <c r="K3" s="38" t="s">
        <v>141</v>
      </c>
      <c r="L3" s="38" t="s">
        <v>140</v>
      </c>
      <c r="M3" s="38" t="s">
        <v>143</v>
      </c>
      <c r="N3" s="6" t="s">
        <v>144</v>
      </c>
    </row>
    <row r="4" spans="1:14" ht="15.75" x14ac:dyDescent="0.25">
      <c r="A4" s="1">
        <v>1030</v>
      </c>
      <c r="B4" s="2" t="s">
        <v>27</v>
      </c>
      <c r="C4" s="1" t="s">
        <v>28</v>
      </c>
      <c r="D4" s="43">
        <v>1030</v>
      </c>
      <c r="E4" s="1" t="s">
        <v>90</v>
      </c>
      <c r="F4" s="1" t="s">
        <v>29</v>
      </c>
      <c r="G4" s="1" t="str">
        <f>IF(SUMIFS(Dados!$A:$A,Dados!$C:$C,'IDGF-Nov'!$D:$D,Dados!$B:$B,'IDGF-Nov'!$N$2)=0,"SEM MOVIMENTO","AVALIADO")</f>
        <v>SEM MOVIMENTO</v>
      </c>
      <c r="H4" s="42" t="s">
        <v>348</v>
      </c>
      <c r="I4" s="9" t="str">
        <f>IF($G4="SEM MOVIMENTO","",IF(AND($G4="AVALIADO",SUMIFS(Dados!$A:$A,Dados!$C:$C,$D:$D,Dados!$B:$B,$N$2,Dados!$I:$I,$3:$3)&lt;&gt;0),SUMIFS(Dados!$F:$F,Dados!$C:$C,$D:$D,Dados!$B:$B,$N$2,Dados!$I:$I,$3:$3)%*$I$2,$I$2))</f>
        <v/>
      </c>
      <c r="J4" s="9" t="str">
        <f t="shared" ref="J4:J56" si="0">IFERROR(H4+I4,"")</f>
        <v/>
      </c>
      <c r="K4" s="9" t="str">
        <f>IF($G4="SEM MOVIMENTO","",IF(AND($G4="AVALIADO",SUMIFS(Dados!$A:$A,Dados!$C:$C,$D:$D,Dados!$B:$B,$N$2,Dados!$I:$I,$3:$3)&lt;&gt;0),SUMIFS(Dados!$F:$F,Dados!$C:$C,$D:$D,Dados!$B:$B,$N$2,Dados!$I:$I,$3:$3)%*$K$2,$K$2))</f>
        <v/>
      </c>
      <c r="L4" s="9" t="str">
        <f>IF($G4="SEM MOVIMENTO","",IF(AND($G4="AVALIADO",SUMIFS(Dados!$A:$A,Dados!$C:$C,$D:$D,Dados!$B:$B,$N$2,Dados!$I:$I,$3:$3)&lt;&gt;0),SUMIFS(Dados!$F:$F,Dados!$C:$C,$D:$D,Dados!$B:$B,$N$2,Dados!$I:$I,$3:$3)%*$L$2,$L$2))</f>
        <v/>
      </c>
      <c r="M4" s="9" t="str">
        <f>IF($G4="SEM MOVIMENTO","",IF(AND($G4="AVALIADO",SUMIFS(Dados!$A:$A,Dados!$C:$C,$D:$D,Dados!$B:$B,$N$2,Dados!$I:$I,$3:$3)&lt;&gt;0),SUMIFS(Dados!$F:$F,Dados!$C:$C,$D:$D,Dados!$B:$B,$N$2,Dados!$I:$I,$3:$3)%*$M$2,$M$2))</f>
        <v/>
      </c>
      <c r="N4" s="7">
        <f t="shared" ref="N4:N56" si="1">SUM(J4:M4)</f>
        <v>0</v>
      </c>
    </row>
    <row r="5" spans="1:14" ht="15.75" x14ac:dyDescent="0.25">
      <c r="A5" s="1">
        <v>1221</v>
      </c>
      <c r="B5" s="2" t="s">
        <v>105</v>
      </c>
      <c r="C5" s="1" t="s">
        <v>106</v>
      </c>
      <c r="D5" s="43">
        <v>1221</v>
      </c>
      <c r="E5" s="1" t="s">
        <v>89</v>
      </c>
      <c r="F5" s="1" t="s">
        <v>94</v>
      </c>
      <c r="G5" s="1" t="str">
        <f>IF(SUMIFS(Dados!$A:$A,Dados!$C:$C,'IDGF-Nov'!$D:$D,Dados!$B:$B,'IDGF-Nov'!$N$2)=0,"SEM MOVIMENTO","AVALIADO")</f>
        <v>SEM MOVIMENTO</v>
      </c>
      <c r="H5" s="42" t="s">
        <v>348</v>
      </c>
      <c r="I5" s="9" t="str">
        <f>IF($G5="SEM MOVIMENTO","",IF(AND($G5="AVALIADO",SUMIFS(Dados!$A:$A,Dados!$C:$C,$D:$D,Dados!$B:$B,$N$2,Dados!$I:$I,$3:$3)&lt;&gt;0),SUMIFS(Dados!$F:$F,Dados!$C:$C,$D:$D,Dados!$B:$B,$N$2,Dados!$I:$I,$3:$3)%*$I$2,$I$2))</f>
        <v/>
      </c>
      <c r="J5" s="9" t="str">
        <f t="shared" si="0"/>
        <v/>
      </c>
      <c r="K5" s="9" t="str">
        <f>IF($G5="SEM MOVIMENTO","",IF(AND($G5="AVALIADO",SUMIFS(Dados!$A:$A,Dados!$C:$C,$D:$D,Dados!$B:$B,$N$2,Dados!$I:$I,$3:$3)&lt;&gt;0),SUMIFS(Dados!$F:$F,Dados!$C:$C,$D:$D,Dados!$B:$B,$N$2,Dados!$I:$I,$3:$3)%*$K$2,$K$2))</f>
        <v/>
      </c>
      <c r="L5" s="9" t="str">
        <f>IF($G5="SEM MOVIMENTO","",IF(AND($G5="AVALIADO",SUMIFS(Dados!$A:$A,Dados!$C:$C,$D:$D,Dados!$B:$B,$N$2,Dados!$I:$I,$3:$3)&lt;&gt;0),SUMIFS(Dados!$F:$F,Dados!$C:$C,$D:$D,Dados!$B:$B,$N$2,Dados!$I:$I,$3:$3)%*$L$2,$L$2))</f>
        <v/>
      </c>
      <c r="M5" s="9" t="str">
        <f>IF($G5="SEM MOVIMENTO","",IF(AND($G5="AVALIADO",SUMIFS(Dados!$A:$A,Dados!$C:$C,$D:$D,Dados!$B:$B,$N$2,Dados!$I:$I,$3:$3)&lt;&gt;0),SUMIFS(Dados!$F:$F,Dados!$C:$C,$D:$D,Dados!$B:$B,$N$2,Dados!$I:$I,$3:$3)%*$M$2,$M$2))</f>
        <v/>
      </c>
      <c r="N5" s="7">
        <f t="shared" si="1"/>
        <v>0</v>
      </c>
    </row>
    <row r="6" spans="1:14" ht="15.75" x14ac:dyDescent="0.25">
      <c r="A6" s="1">
        <v>1184</v>
      </c>
      <c r="B6" s="3" t="s">
        <v>76</v>
      </c>
      <c r="C6" s="1" t="s">
        <v>77</v>
      </c>
      <c r="D6" s="43">
        <v>1184</v>
      </c>
      <c r="E6" s="1" t="s">
        <v>90</v>
      </c>
      <c r="F6" s="1" t="s">
        <v>64</v>
      </c>
      <c r="G6" s="1" t="str">
        <f>IF(SUMIFS(Dados!$A:$A,Dados!$C:$C,'IDGF-Nov'!$D:$D,Dados!$B:$B,'IDGF-Nov'!$N$2)=0,"SEM MOVIMENTO","AVALIADO")</f>
        <v>SEM MOVIMENTO</v>
      </c>
      <c r="H6" s="42" t="s">
        <v>348</v>
      </c>
      <c r="I6" s="9" t="str">
        <f>IF($G6="SEM MOVIMENTO","",IF(AND($G6="AVALIADO",SUMIFS(Dados!$A:$A,Dados!$C:$C,$D:$D,Dados!$B:$B,$N$2,Dados!$I:$I,$3:$3)&lt;&gt;0),SUMIFS(Dados!$F:$F,Dados!$C:$C,$D:$D,Dados!$B:$B,$N$2,Dados!$I:$I,$3:$3)%*$I$2,$I$2))</f>
        <v/>
      </c>
      <c r="J6" s="9" t="str">
        <f t="shared" si="0"/>
        <v/>
      </c>
      <c r="K6" s="9" t="str">
        <f>IF($G6="SEM MOVIMENTO","",IF(AND($G6="AVALIADO",SUMIFS(Dados!$A:$A,Dados!$C:$C,$D:$D,Dados!$B:$B,$N$2,Dados!$I:$I,$3:$3)&lt;&gt;0),SUMIFS(Dados!$F:$F,Dados!$C:$C,$D:$D,Dados!$B:$B,$N$2,Dados!$I:$I,$3:$3)%*$K$2,$K$2))</f>
        <v/>
      </c>
      <c r="L6" s="9" t="str">
        <f>IF($G6="SEM MOVIMENTO","",IF(AND($G6="AVALIADO",SUMIFS(Dados!$A:$A,Dados!$C:$C,$D:$D,Dados!$B:$B,$N$2,Dados!$I:$I,$3:$3)&lt;&gt;0),SUMIFS(Dados!$F:$F,Dados!$C:$C,$D:$D,Dados!$B:$B,$N$2,Dados!$I:$I,$3:$3)%*$L$2,$L$2))</f>
        <v/>
      </c>
      <c r="M6" s="9" t="str">
        <f>IF($G6="SEM MOVIMENTO","",IF(AND($G6="AVALIADO",SUMIFS(Dados!$A:$A,Dados!$C:$C,$D:$D,Dados!$B:$B,$N$2,Dados!$I:$I,$3:$3)&lt;&gt;0),SUMIFS(Dados!$F:$F,Dados!$C:$C,$D:$D,Dados!$B:$B,$N$2,Dados!$I:$I,$3:$3)%*$M$2,$M$2))</f>
        <v/>
      </c>
      <c r="N6" s="7">
        <f t="shared" si="1"/>
        <v>0</v>
      </c>
    </row>
    <row r="7" spans="1:14" s="10" customFormat="1" ht="15.75" x14ac:dyDescent="0.25">
      <c r="A7" s="1">
        <v>2175</v>
      </c>
      <c r="B7" s="2" t="s">
        <v>109</v>
      </c>
      <c r="C7" s="1" t="s">
        <v>110</v>
      </c>
      <c r="D7" s="43">
        <v>2175</v>
      </c>
      <c r="E7" s="1" t="s">
        <v>89</v>
      </c>
      <c r="F7" s="1" t="s">
        <v>94</v>
      </c>
      <c r="G7" s="1" t="str">
        <f>IF(SUMIFS(Dados!$A:$A,Dados!$C:$C,'IDGF-Nov'!$D:$D,Dados!$B:$B,'IDGF-Nov'!$N$2)=0,"SEM MOVIMENTO","AVALIADO")</f>
        <v>SEM MOVIMENTO</v>
      </c>
      <c r="H7" s="42" t="s">
        <v>348</v>
      </c>
      <c r="I7" s="9" t="str">
        <f>IF($G7="SEM MOVIMENTO","",IF(AND($G7="AVALIADO",SUMIFS(Dados!$A:$A,Dados!$C:$C,$D:$D,Dados!$B:$B,$N$2,Dados!$I:$I,$3:$3)&lt;&gt;0),SUMIFS(Dados!$F:$F,Dados!$C:$C,$D:$D,Dados!$B:$B,$N$2,Dados!$I:$I,$3:$3)%*$I$2,$I$2))</f>
        <v/>
      </c>
      <c r="J7" s="9" t="str">
        <f t="shared" si="0"/>
        <v/>
      </c>
      <c r="K7" s="9" t="str">
        <f>IF($G7="SEM MOVIMENTO","",IF(AND($G7="AVALIADO",SUMIFS(Dados!$A:$A,Dados!$C:$C,$D:$D,Dados!$B:$B,$N$2,Dados!$I:$I,$3:$3)&lt;&gt;0),SUMIFS(Dados!$F:$F,Dados!$C:$C,$D:$D,Dados!$B:$B,$N$2,Dados!$I:$I,$3:$3)%*$K$2,$K$2))</f>
        <v/>
      </c>
      <c r="L7" s="9" t="str">
        <f>IF($G7="SEM MOVIMENTO","",IF(AND($G7="AVALIADO",SUMIFS(Dados!$A:$A,Dados!$C:$C,$D:$D,Dados!$B:$B,$N$2,Dados!$I:$I,$3:$3)&lt;&gt;0),SUMIFS(Dados!$F:$F,Dados!$C:$C,$D:$D,Dados!$B:$B,$N$2,Dados!$I:$I,$3:$3)%*$L$2,$L$2))</f>
        <v/>
      </c>
      <c r="M7" s="9" t="str">
        <f>IF($G7="SEM MOVIMENTO","",IF(AND($G7="AVALIADO",SUMIFS(Dados!$A:$A,Dados!$C:$C,$D:$D,Dados!$B:$B,$N$2,Dados!$I:$I,$3:$3)&lt;&gt;0),SUMIFS(Dados!$F:$F,Dados!$C:$C,$D:$D,Dados!$B:$B,$N$2,Dados!$I:$I,$3:$3)%*$M$2,$M$2))</f>
        <v/>
      </c>
      <c r="N7" s="7">
        <f t="shared" si="1"/>
        <v>0</v>
      </c>
    </row>
    <row r="8" spans="1:14" ht="15.75" x14ac:dyDescent="0.25">
      <c r="A8" s="1">
        <v>1239</v>
      </c>
      <c r="B8" s="2" t="s">
        <v>33</v>
      </c>
      <c r="C8" s="1" t="s">
        <v>34</v>
      </c>
      <c r="D8" s="43">
        <v>1239</v>
      </c>
      <c r="E8" s="1" t="s">
        <v>91</v>
      </c>
      <c r="F8" s="1" t="s">
        <v>35</v>
      </c>
      <c r="G8" s="1" t="str">
        <f>IF(SUMIFS(Dados!$A:$A,Dados!$C:$C,'IDGF-Nov'!$D:$D,Dados!$B:$B,'IDGF-Nov'!$N$2)=0,"SEM MOVIMENTO","AVALIADO")</f>
        <v>SEM MOVIMENTO</v>
      </c>
      <c r="H8" s="42" t="s">
        <v>348</v>
      </c>
      <c r="I8" s="9" t="str">
        <f>IF($G8="SEM MOVIMENTO","",IF(AND($G8="AVALIADO",SUMIFS(Dados!$A:$A,Dados!$C:$C,$D:$D,Dados!$B:$B,$N$2,Dados!$I:$I,$3:$3)&lt;&gt;0),SUMIFS(Dados!$F:$F,Dados!$C:$C,$D:$D,Dados!$B:$B,$N$2,Dados!$I:$I,$3:$3)%*$I$2,$I$2))</f>
        <v/>
      </c>
      <c r="J8" s="9" t="str">
        <f t="shared" si="0"/>
        <v/>
      </c>
      <c r="K8" s="9" t="str">
        <f>IF($G8="SEM MOVIMENTO","",IF(AND($G8="AVALIADO",SUMIFS(Dados!$A:$A,Dados!$C:$C,$D:$D,Dados!$B:$B,$N$2,Dados!$I:$I,$3:$3)&lt;&gt;0),SUMIFS(Dados!$F:$F,Dados!$C:$C,$D:$D,Dados!$B:$B,$N$2,Dados!$I:$I,$3:$3)%*$K$2,$K$2))</f>
        <v/>
      </c>
      <c r="L8" s="9" t="str">
        <f>IF($G8="SEM MOVIMENTO","",IF(AND($G8="AVALIADO",SUMIFS(Dados!$A:$A,Dados!$C:$C,$D:$D,Dados!$B:$B,$N$2,Dados!$I:$I,$3:$3)&lt;&gt;0),SUMIFS(Dados!$F:$F,Dados!$C:$C,$D:$D,Dados!$B:$B,$N$2,Dados!$I:$I,$3:$3)%*$L$2,$L$2))</f>
        <v/>
      </c>
      <c r="M8" s="9" t="str">
        <f>IF($G8="SEM MOVIMENTO","",IF(AND($G8="AVALIADO",SUMIFS(Dados!$A:$A,Dados!$C:$C,$D:$D,Dados!$B:$B,$N$2,Dados!$I:$I,$3:$3)&lt;&gt;0),SUMIFS(Dados!$F:$F,Dados!$C:$C,$D:$D,Dados!$B:$B,$N$2,Dados!$I:$I,$3:$3)%*$M$2,$M$2))</f>
        <v/>
      </c>
      <c r="N8" s="7">
        <f t="shared" si="1"/>
        <v>0</v>
      </c>
    </row>
    <row r="9" spans="1:14" ht="15.75" x14ac:dyDescent="0.25">
      <c r="A9" s="1">
        <v>1329</v>
      </c>
      <c r="B9" s="2" t="s">
        <v>101</v>
      </c>
      <c r="C9" s="1" t="s">
        <v>102</v>
      </c>
      <c r="D9" s="43">
        <v>1329</v>
      </c>
      <c r="E9" s="1" t="s">
        <v>89</v>
      </c>
      <c r="F9" s="1" t="s">
        <v>94</v>
      </c>
      <c r="G9" s="1" t="str">
        <f>IF(SUMIFS(Dados!$A:$A,Dados!$C:$C,'IDGF-Nov'!$D:$D,Dados!$B:$B,'IDGF-Nov'!$N$2)=0,"SEM MOVIMENTO","AVALIADO")</f>
        <v>SEM MOVIMENTO</v>
      </c>
      <c r="H9" s="42" t="s">
        <v>348</v>
      </c>
      <c r="I9" s="9" t="str">
        <f>IF($G9="SEM MOVIMENTO","",IF(AND($G9="AVALIADO",SUMIFS(Dados!$A:$A,Dados!$C:$C,$D:$D,Dados!$B:$B,$N$2,Dados!$I:$I,$3:$3)&lt;&gt;0),SUMIFS(Dados!$F:$F,Dados!$C:$C,$D:$D,Dados!$B:$B,$N$2,Dados!$I:$I,$3:$3)%*$I$2,$I$2))</f>
        <v/>
      </c>
      <c r="J9" s="9" t="str">
        <f t="shared" si="0"/>
        <v/>
      </c>
      <c r="K9" s="9" t="str">
        <f>IF($G9="SEM MOVIMENTO","",IF(AND($G9="AVALIADO",SUMIFS(Dados!$A:$A,Dados!$C:$C,$D:$D,Dados!$B:$B,$N$2,Dados!$I:$I,$3:$3)&lt;&gt;0),SUMIFS(Dados!$F:$F,Dados!$C:$C,$D:$D,Dados!$B:$B,$N$2,Dados!$I:$I,$3:$3)%*$K$2,$K$2))</f>
        <v/>
      </c>
      <c r="L9" s="9" t="str">
        <f>IF($G9="SEM MOVIMENTO","",IF(AND($G9="AVALIADO",SUMIFS(Dados!$A:$A,Dados!$C:$C,$D:$D,Dados!$B:$B,$N$2,Dados!$I:$I,$3:$3)&lt;&gt;0),SUMIFS(Dados!$F:$F,Dados!$C:$C,$D:$D,Dados!$B:$B,$N$2,Dados!$I:$I,$3:$3)%*$L$2,$L$2))</f>
        <v/>
      </c>
      <c r="M9" s="9" t="str">
        <f>IF($G9="SEM MOVIMENTO","",IF(AND($G9="AVALIADO",SUMIFS(Dados!$A:$A,Dados!$C:$C,$D:$D,Dados!$B:$B,$N$2,Dados!$I:$I,$3:$3)&lt;&gt;0),SUMIFS(Dados!$F:$F,Dados!$C:$C,$D:$D,Dados!$B:$B,$N$2,Dados!$I:$I,$3:$3)%*$M$2,$M$2))</f>
        <v/>
      </c>
      <c r="N9" s="7">
        <f t="shared" si="1"/>
        <v>0</v>
      </c>
    </row>
    <row r="10" spans="1:14" ht="15.75" x14ac:dyDescent="0.25">
      <c r="A10" s="1">
        <v>1183</v>
      </c>
      <c r="B10" s="2" t="s">
        <v>111</v>
      </c>
      <c r="C10" s="1" t="s">
        <v>112</v>
      </c>
      <c r="D10" s="43">
        <v>1183</v>
      </c>
      <c r="E10" s="1" t="s">
        <v>138</v>
      </c>
      <c r="F10" s="1" t="s">
        <v>134</v>
      </c>
      <c r="G10" s="1" t="str">
        <f>IF(SUMIFS(Dados!$A:$A,Dados!$C:$C,'IDGF-Nov'!$D:$D,Dados!$B:$B,'IDGF-Nov'!$N$2)=0,"SEM MOVIMENTO","AVALIADO")</f>
        <v>SEM MOVIMENTO</v>
      </c>
      <c r="H10" s="42" t="s">
        <v>348</v>
      </c>
      <c r="I10" s="9" t="str">
        <f>IF($G10="SEM MOVIMENTO","",IF(AND($G10="AVALIADO",SUMIFS(Dados!$A:$A,Dados!$C:$C,$D:$D,Dados!$B:$B,$N$2,Dados!$I:$I,$3:$3)&lt;&gt;0),SUMIFS(Dados!$F:$F,Dados!$C:$C,$D:$D,Dados!$B:$B,$N$2,Dados!$I:$I,$3:$3)%*$I$2,$I$2))</f>
        <v/>
      </c>
      <c r="J10" s="9" t="str">
        <f t="shared" si="0"/>
        <v/>
      </c>
      <c r="K10" s="9" t="str">
        <f>IF($G10="SEM MOVIMENTO","",IF(AND($G10="AVALIADO",SUMIFS(Dados!$A:$A,Dados!$C:$C,$D:$D,Dados!$B:$B,$N$2,Dados!$I:$I,$3:$3)&lt;&gt;0),SUMIFS(Dados!$F:$F,Dados!$C:$C,$D:$D,Dados!$B:$B,$N$2,Dados!$I:$I,$3:$3)%*$K$2,$K$2))</f>
        <v/>
      </c>
      <c r="L10" s="9" t="str">
        <f>IF($G10="SEM MOVIMENTO","",IF(AND($G10="AVALIADO",SUMIFS(Dados!$A:$A,Dados!$C:$C,$D:$D,Dados!$B:$B,$N$2,Dados!$I:$I,$3:$3)&lt;&gt;0),SUMIFS(Dados!$F:$F,Dados!$C:$C,$D:$D,Dados!$B:$B,$N$2,Dados!$I:$I,$3:$3)%*$L$2,$L$2))</f>
        <v/>
      </c>
      <c r="M10" s="9" t="str">
        <f>IF($G10="SEM MOVIMENTO","",IF(AND($G10="AVALIADO",SUMIFS(Dados!$A:$A,Dados!$C:$C,$D:$D,Dados!$B:$B,$N$2,Dados!$I:$I,$3:$3)&lt;&gt;0),SUMIFS(Dados!$F:$F,Dados!$C:$C,$D:$D,Dados!$B:$B,$N$2,Dados!$I:$I,$3:$3)%*$M$2,$M$2))</f>
        <v/>
      </c>
      <c r="N10" s="7">
        <f t="shared" si="1"/>
        <v>0</v>
      </c>
    </row>
    <row r="11" spans="1:14" ht="15.75" x14ac:dyDescent="0.25">
      <c r="A11" s="1">
        <v>1171</v>
      </c>
      <c r="B11" s="2" t="s">
        <v>95</v>
      </c>
      <c r="C11" s="1" t="s">
        <v>96</v>
      </c>
      <c r="D11" s="43">
        <v>1171</v>
      </c>
      <c r="E11" s="1" t="s">
        <v>89</v>
      </c>
      <c r="F11" s="1" t="s">
        <v>94</v>
      </c>
      <c r="G11" s="1" t="str">
        <f>IF(SUMIFS(Dados!$A:$A,Dados!$C:$C,'IDGF-Nov'!$D:$D,Dados!$B:$B,'IDGF-Nov'!$N$2)=0,"SEM MOVIMENTO","AVALIADO")</f>
        <v>SEM MOVIMENTO</v>
      </c>
      <c r="H11" s="42" t="s">
        <v>348</v>
      </c>
      <c r="I11" s="9" t="str">
        <f>IF($G11="SEM MOVIMENTO","",IF(AND($G11="AVALIADO",SUMIFS(Dados!$A:$A,Dados!$C:$C,$D:$D,Dados!$B:$B,$N$2,Dados!$I:$I,$3:$3)&lt;&gt;0),SUMIFS(Dados!$F:$F,Dados!$C:$C,$D:$D,Dados!$B:$B,$N$2,Dados!$I:$I,$3:$3)%*$I$2,$I$2))</f>
        <v/>
      </c>
      <c r="J11" s="9" t="str">
        <f t="shared" si="0"/>
        <v/>
      </c>
      <c r="K11" s="9" t="str">
        <f>IF($G11="SEM MOVIMENTO","",IF(AND($G11="AVALIADO",SUMIFS(Dados!$A:$A,Dados!$C:$C,$D:$D,Dados!$B:$B,$N$2,Dados!$I:$I,$3:$3)&lt;&gt;0),SUMIFS(Dados!$F:$F,Dados!$C:$C,$D:$D,Dados!$B:$B,$N$2,Dados!$I:$I,$3:$3)%*$K$2,$K$2))</f>
        <v/>
      </c>
      <c r="L11" s="9" t="str">
        <f>IF($G11="SEM MOVIMENTO","",IF(AND($G11="AVALIADO",SUMIFS(Dados!$A:$A,Dados!$C:$C,$D:$D,Dados!$B:$B,$N$2,Dados!$I:$I,$3:$3)&lt;&gt;0),SUMIFS(Dados!$F:$F,Dados!$C:$C,$D:$D,Dados!$B:$B,$N$2,Dados!$I:$I,$3:$3)%*$L$2,$L$2))</f>
        <v/>
      </c>
      <c r="M11" s="9" t="str">
        <f>IF($G11="SEM MOVIMENTO","",IF(AND($G11="AVALIADO",SUMIFS(Dados!$A:$A,Dados!$C:$C,$D:$D,Dados!$B:$B,$N$2,Dados!$I:$I,$3:$3)&lt;&gt;0),SUMIFS(Dados!$F:$F,Dados!$C:$C,$D:$D,Dados!$B:$B,$N$2,Dados!$I:$I,$3:$3)%*$M$2,$M$2))</f>
        <v/>
      </c>
      <c r="N11" s="7">
        <f t="shared" si="1"/>
        <v>0</v>
      </c>
    </row>
    <row r="12" spans="1:14" ht="15.75" x14ac:dyDescent="0.25">
      <c r="A12" s="1">
        <v>2729</v>
      </c>
      <c r="B12" s="2" t="s">
        <v>320</v>
      </c>
      <c r="C12" s="1" t="s">
        <v>121</v>
      </c>
      <c r="D12" s="43">
        <v>1164</v>
      </c>
      <c r="E12" s="1" t="s">
        <v>138</v>
      </c>
      <c r="F12" s="1" t="s">
        <v>136</v>
      </c>
      <c r="G12" s="1" t="str">
        <f>IF(SUMIFS(Dados!$A:$A,Dados!$C:$C,'IDGF-Nov'!$D:$D,Dados!$B:$B,'IDGF-Nov'!$N$2)=0,"SEM MOVIMENTO","AVALIADO")</f>
        <v>SEM MOVIMENTO</v>
      </c>
      <c r="H12" s="42" t="s">
        <v>348</v>
      </c>
      <c r="I12" s="9" t="str">
        <f>IF($G12="SEM MOVIMENTO","",IF(AND($G12="AVALIADO",SUMIFS(Dados!$A:$A,Dados!$C:$C,$D:$D,Dados!$B:$B,$N$2,Dados!$I:$I,$3:$3)&lt;&gt;0),SUMIFS(Dados!$F:$F,Dados!$C:$C,$D:$D,Dados!$B:$B,$N$2,Dados!$I:$I,$3:$3)%*$I$2,$I$2))</f>
        <v/>
      </c>
      <c r="J12" s="9" t="str">
        <f t="shared" si="0"/>
        <v/>
      </c>
      <c r="K12" s="9" t="str">
        <f>IF($G12="SEM MOVIMENTO","",IF(AND($G12="AVALIADO",SUMIFS(Dados!$A:$A,Dados!$C:$C,$D:$D,Dados!$B:$B,$N$2,Dados!$I:$I,$3:$3)&lt;&gt;0),SUMIFS(Dados!$F:$F,Dados!$C:$C,$D:$D,Dados!$B:$B,$N$2,Dados!$I:$I,$3:$3)%*$K$2,$K$2))</f>
        <v/>
      </c>
      <c r="L12" s="9" t="str">
        <f>IF($G12="SEM MOVIMENTO","",IF(AND($G12="AVALIADO",SUMIFS(Dados!$A:$A,Dados!$C:$C,$D:$D,Dados!$B:$B,$N$2,Dados!$I:$I,$3:$3)&lt;&gt;0),SUMIFS(Dados!$F:$F,Dados!$C:$C,$D:$D,Dados!$B:$B,$N$2,Dados!$I:$I,$3:$3)%*$L$2,$L$2))</f>
        <v/>
      </c>
      <c r="M12" s="9" t="str">
        <f>IF($G12="SEM MOVIMENTO","",IF(AND($G12="AVALIADO",SUMIFS(Dados!$A:$A,Dados!$C:$C,$D:$D,Dados!$B:$B,$N$2,Dados!$I:$I,$3:$3)&lt;&gt;0),SUMIFS(Dados!$F:$F,Dados!$C:$C,$D:$D,Dados!$B:$B,$N$2,Dados!$I:$I,$3:$3)%*$M$2,$M$2))</f>
        <v/>
      </c>
      <c r="N12" s="7">
        <f t="shared" si="1"/>
        <v>0</v>
      </c>
    </row>
    <row r="13" spans="1:14" ht="15.75" x14ac:dyDescent="0.25">
      <c r="A13" s="1">
        <v>1482</v>
      </c>
      <c r="B13" s="2" t="s">
        <v>92</v>
      </c>
      <c r="C13" s="1" t="s">
        <v>93</v>
      </c>
      <c r="D13" s="43">
        <v>1482</v>
      </c>
      <c r="E13" s="1" t="s">
        <v>89</v>
      </c>
      <c r="F13" s="1" t="s">
        <v>94</v>
      </c>
      <c r="G13" s="1" t="str">
        <f>IF(SUMIFS(Dados!$A:$A,Dados!$C:$C,'IDGF-Nov'!$D:$D,Dados!$B:$B,'IDGF-Nov'!$N$2)=0,"SEM MOVIMENTO","AVALIADO")</f>
        <v>SEM MOVIMENTO</v>
      </c>
      <c r="H13" s="42" t="s">
        <v>348</v>
      </c>
      <c r="I13" s="9" t="str">
        <f>IF($G13="SEM MOVIMENTO","",IF(AND($G13="AVALIADO",SUMIFS(Dados!$A:$A,Dados!$C:$C,$D:$D,Dados!$B:$B,$N$2,Dados!$I:$I,$3:$3)&lt;&gt;0),SUMIFS(Dados!$F:$F,Dados!$C:$C,$D:$D,Dados!$B:$B,$N$2,Dados!$I:$I,$3:$3)%*$I$2,$I$2))</f>
        <v/>
      </c>
      <c r="J13" s="9" t="str">
        <f t="shared" si="0"/>
        <v/>
      </c>
      <c r="K13" s="9" t="str">
        <f>IF($G13="SEM MOVIMENTO","",IF(AND($G13="AVALIADO",SUMIFS(Dados!$A:$A,Dados!$C:$C,$D:$D,Dados!$B:$B,$N$2,Dados!$I:$I,$3:$3)&lt;&gt;0),SUMIFS(Dados!$F:$F,Dados!$C:$C,$D:$D,Dados!$B:$B,$N$2,Dados!$I:$I,$3:$3)%*$K$2,$K$2))</f>
        <v/>
      </c>
      <c r="L13" s="9" t="str">
        <f>IF($G13="SEM MOVIMENTO","",IF(AND($G13="AVALIADO",SUMIFS(Dados!$A:$A,Dados!$C:$C,$D:$D,Dados!$B:$B,$N$2,Dados!$I:$I,$3:$3)&lt;&gt;0),SUMIFS(Dados!$F:$F,Dados!$C:$C,$D:$D,Dados!$B:$B,$N$2,Dados!$I:$I,$3:$3)%*$L$2,$L$2))</f>
        <v/>
      </c>
      <c r="M13" s="9" t="str">
        <f>IF($G13="SEM MOVIMENTO","",IF(AND($G13="AVALIADO",SUMIFS(Dados!$A:$A,Dados!$C:$C,$D:$D,Dados!$B:$B,$N$2,Dados!$I:$I,$3:$3)&lt;&gt;0),SUMIFS(Dados!$F:$F,Dados!$C:$C,$D:$D,Dados!$B:$B,$N$2,Dados!$I:$I,$3:$3)%*$M$2,$M$2))</f>
        <v/>
      </c>
      <c r="N13" s="7">
        <f t="shared" si="1"/>
        <v>0</v>
      </c>
    </row>
    <row r="14" spans="1:14" ht="15.75" x14ac:dyDescent="0.25">
      <c r="A14" s="1">
        <v>1320</v>
      </c>
      <c r="B14" s="2" t="s">
        <v>97</v>
      </c>
      <c r="C14" s="1" t="s">
        <v>98</v>
      </c>
      <c r="D14" s="43">
        <v>1320</v>
      </c>
      <c r="E14" s="1" t="s">
        <v>89</v>
      </c>
      <c r="F14" s="1" t="s">
        <v>94</v>
      </c>
      <c r="G14" s="1" t="str">
        <f>IF(SUMIFS(Dados!$A:$A,Dados!$C:$C,'IDGF-Nov'!$D:$D,Dados!$B:$B,'IDGF-Nov'!$N$2)=0,"SEM MOVIMENTO","AVALIADO")</f>
        <v>SEM MOVIMENTO</v>
      </c>
      <c r="H14" s="42" t="s">
        <v>348</v>
      </c>
      <c r="I14" s="9" t="str">
        <f>IF($G14="SEM MOVIMENTO","",IF(AND($G14="AVALIADO",SUMIFS(Dados!$A:$A,Dados!$C:$C,$D:$D,Dados!$B:$B,$N$2,Dados!$I:$I,$3:$3)&lt;&gt;0),SUMIFS(Dados!$F:$F,Dados!$C:$C,$D:$D,Dados!$B:$B,$N$2,Dados!$I:$I,$3:$3)%*$I$2,$I$2))</f>
        <v/>
      </c>
      <c r="J14" s="9" t="str">
        <f t="shared" si="0"/>
        <v/>
      </c>
      <c r="K14" s="9" t="str">
        <f>IF($G14="SEM MOVIMENTO","",IF(AND($G14="AVALIADO",SUMIFS(Dados!$A:$A,Dados!$C:$C,$D:$D,Dados!$B:$B,$N$2,Dados!$I:$I,$3:$3)&lt;&gt;0),SUMIFS(Dados!$F:$F,Dados!$C:$C,$D:$D,Dados!$B:$B,$N$2,Dados!$I:$I,$3:$3)%*$K$2,$K$2))</f>
        <v/>
      </c>
      <c r="L14" s="9" t="str">
        <f>IF($G14="SEM MOVIMENTO","",IF(AND($G14="AVALIADO",SUMIFS(Dados!$A:$A,Dados!$C:$C,$D:$D,Dados!$B:$B,$N$2,Dados!$I:$I,$3:$3)&lt;&gt;0),SUMIFS(Dados!$F:$F,Dados!$C:$C,$D:$D,Dados!$B:$B,$N$2,Dados!$I:$I,$3:$3)%*$L$2,$L$2))</f>
        <v/>
      </c>
      <c r="M14" s="9" t="str">
        <f>IF($G14="SEM MOVIMENTO","",IF(AND($G14="AVALIADO",SUMIFS(Dados!$A:$A,Dados!$C:$C,$D:$D,Dados!$B:$B,$N$2,Dados!$I:$I,$3:$3)&lt;&gt;0),SUMIFS(Dados!$F:$F,Dados!$C:$C,$D:$D,Dados!$B:$B,$N$2,Dados!$I:$I,$3:$3)%*$M$2,$M$2))</f>
        <v/>
      </c>
      <c r="N14" s="7">
        <f t="shared" si="1"/>
        <v>0</v>
      </c>
    </row>
    <row r="15" spans="1:14" ht="15.75" x14ac:dyDescent="0.25">
      <c r="A15" s="1">
        <v>1875</v>
      </c>
      <c r="B15" s="2" t="s">
        <v>86</v>
      </c>
      <c r="C15" s="1" t="s">
        <v>87</v>
      </c>
      <c r="D15" s="43">
        <v>1875</v>
      </c>
      <c r="E15" s="1" t="s">
        <v>90</v>
      </c>
      <c r="F15" s="1" t="s">
        <v>80</v>
      </c>
      <c r="G15" s="1" t="str">
        <f>IF(SUMIFS(Dados!$A:$A,Dados!$C:$C,'IDGF-Nov'!$D:$D,Dados!$B:$B,'IDGF-Nov'!$N$2)=0,"SEM MOVIMENTO","AVALIADO")</f>
        <v>SEM MOVIMENTO</v>
      </c>
      <c r="H15" s="42" t="s">
        <v>348</v>
      </c>
      <c r="I15" s="9" t="str">
        <f>IF($G15="SEM MOVIMENTO","",IF(AND($G15="AVALIADO",SUMIFS(Dados!$A:$A,Dados!$C:$C,$D:$D,Dados!$B:$B,$N$2,Dados!$I:$I,$3:$3)&lt;&gt;0),SUMIFS(Dados!$F:$F,Dados!$C:$C,$D:$D,Dados!$B:$B,$N$2,Dados!$I:$I,$3:$3)%*$I$2,$I$2))</f>
        <v/>
      </c>
      <c r="J15" s="9" t="str">
        <f t="shared" si="0"/>
        <v/>
      </c>
      <c r="K15" s="9" t="str">
        <f>IF($G15="SEM MOVIMENTO","",IF(AND($G15="AVALIADO",SUMIFS(Dados!$A:$A,Dados!$C:$C,$D:$D,Dados!$B:$B,$N$2,Dados!$I:$I,$3:$3)&lt;&gt;0),SUMIFS(Dados!$F:$F,Dados!$C:$C,$D:$D,Dados!$B:$B,$N$2,Dados!$I:$I,$3:$3)%*$K$2,$K$2))</f>
        <v/>
      </c>
      <c r="L15" s="9" t="str">
        <f>IF($G15="SEM MOVIMENTO","",IF(AND($G15="AVALIADO",SUMIFS(Dados!$A:$A,Dados!$C:$C,$D:$D,Dados!$B:$B,$N$2,Dados!$I:$I,$3:$3)&lt;&gt;0),SUMIFS(Dados!$F:$F,Dados!$C:$C,$D:$D,Dados!$B:$B,$N$2,Dados!$I:$I,$3:$3)%*$L$2,$L$2))</f>
        <v/>
      </c>
      <c r="M15" s="9" t="str">
        <f>IF($G15="SEM MOVIMENTO","",IF(AND($G15="AVALIADO",SUMIFS(Dados!$A:$A,Dados!$C:$C,$D:$D,Dados!$B:$B,$N$2,Dados!$I:$I,$3:$3)&lt;&gt;0),SUMIFS(Dados!$F:$F,Dados!$C:$C,$D:$D,Dados!$B:$B,$N$2,Dados!$I:$I,$3:$3)%*$M$2,$M$2))</f>
        <v/>
      </c>
      <c r="N15" s="7">
        <f t="shared" si="1"/>
        <v>0</v>
      </c>
    </row>
    <row r="16" spans="1:14" ht="15.75" x14ac:dyDescent="0.25">
      <c r="A16" s="1">
        <v>1298</v>
      </c>
      <c r="B16" s="2" t="s">
        <v>30</v>
      </c>
      <c r="C16" s="1" t="s">
        <v>31</v>
      </c>
      <c r="D16" s="43">
        <v>1298</v>
      </c>
      <c r="E16" s="1" t="s">
        <v>90</v>
      </c>
      <c r="F16" s="1" t="s">
        <v>32</v>
      </c>
      <c r="G16" s="1" t="str">
        <f>IF(SUMIFS(Dados!$A:$A,Dados!$C:$C,'IDGF-Nov'!$D:$D,Dados!$B:$B,'IDGF-Nov'!$N$2)=0,"SEM MOVIMENTO","AVALIADO")</f>
        <v>SEM MOVIMENTO</v>
      </c>
      <c r="H16" s="42" t="s">
        <v>348</v>
      </c>
      <c r="I16" s="9" t="str">
        <f>IF($G16="SEM MOVIMENTO","",IF(AND($G16="AVALIADO",SUMIFS(Dados!$A:$A,Dados!$C:$C,$D:$D,Dados!$B:$B,$N$2,Dados!$I:$I,$3:$3)&lt;&gt;0),SUMIFS(Dados!$F:$F,Dados!$C:$C,$D:$D,Dados!$B:$B,$N$2,Dados!$I:$I,$3:$3)%*$I$2,$I$2))</f>
        <v/>
      </c>
      <c r="J16" s="9" t="str">
        <f t="shared" si="0"/>
        <v/>
      </c>
      <c r="K16" s="9" t="str">
        <f>IF($G16="SEM MOVIMENTO","",IF(AND($G16="AVALIADO",SUMIFS(Dados!$A:$A,Dados!$C:$C,$D:$D,Dados!$B:$B,$N$2,Dados!$I:$I,$3:$3)&lt;&gt;0),SUMIFS(Dados!$F:$F,Dados!$C:$C,$D:$D,Dados!$B:$B,$N$2,Dados!$I:$I,$3:$3)%*$K$2,$K$2))</f>
        <v/>
      </c>
      <c r="L16" s="9" t="str">
        <f>IF($G16="SEM MOVIMENTO","",IF(AND($G16="AVALIADO",SUMIFS(Dados!$A:$A,Dados!$C:$C,$D:$D,Dados!$B:$B,$N$2,Dados!$I:$I,$3:$3)&lt;&gt;0),SUMIFS(Dados!$F:$F,Dados!$C:$C,$D:$D,Dados!$B:$B,$N$2,Dados!$I:$I,$3:$3)%*$L$2,$L$2))</f>
        <v/>
      </c>
      <c r="M16" s="9" t="str">
        <f>IF($G16="SEM MOVIMENTO","",IF(AND($G16="AVALIADO",SUMIFS(Dados!$A:$A,Dados!$C:$C,$D:$D,Dados!$B:$B,$N$2,Dados!$I:$I,$3:$3)&lt;&gt;0),SUMIFS(Dados!$F:$F,Dados!$C:$C,$D:$D,Dados!$B:$B,$N$2,Dados!$I:$I,$3:$3)%*$M$2,$M$2))</f>
        <v/>
      </c>
      <c r="N16" s="7">
        <f t="shared" si="1"/>
        <v>0</v>
      </c>
    </row>
    <row r="17" spans="1:14" ht="15.75" x14ac:dyDescent="0.25">
      <c r="A17" s="1">
        <v>2972</v>
      </c>
      <c r="B17" s="2" t="s">
        <v>41</v>
      </c>
      <c r="C17" s="1" t="s">
        <v>42</v>
      </c>
      <c r="D17" s="43">
        <v>2972</v>
      </c>
      <c r="E17" s="1" t="s">
        <v>89</v>
      </c>
      <c r="F17" s="1" t="s">
        <v>43</v>
      </c>
      <c r="G17" s="1" t="str">
        <f>IF(SUMIFS(Dados!$A:$A,Dados!$C:$C,'IDGF-Nov'!$D:$D,Dados!$B:$B,'IDGF-Nov'!$N$2)=0,"SEM MOVIMENTO","AVALIADO")</f>
        <v>SEM MOVIMENTO</v>
      </c>
      <c r="H17" s="42" t="s">
        <v>348</v>
      </c>
      <c r="I17" s="9" t="str">
        <f>IF($G17="SEM MOVIMENTO","",IF(AND($G17="AVALIADO",SUMIFS(Dados!$A:$A,Dados!$C:$C,$D:$D,Dados!$B:$B,$N$2,Dados!$I:$I,$3:$3)&lt;&gt;0),SUMIFS(Dados!$F:$F,Dados!$C:$C,$D:$D,Dados!$B:$B,$N$2,Dados!$I:$I,$3:$3)%*$I$2,$I$2))</f>
        <v/>
      </c>
      <c r="J17" s="9" t="str">
        <f t="shared" si="0"/>
        <v/>
      </c>
      <c r="K17" s="9" t="str">
        <f>IF($G17="SEM MOVIMENTO","",IF(AND($G17="AVALIADO",SUMIFS(Dados!$A:$A,Dados!$C:$C,$D:$D,Dados!$B:$B,$N$2,Dados!$I:$I,$3:$3)&lt;&gt;0),SUMIFS(Dados!$F:$F,Dados!$C:$C,$D:$D,Dados!$B:$B,$N$2,Dados!$I:$I,$3:$3)%*$K$2,$K$2))</f>
        <v/>
      </c>
      <c r="L17" s="9" t="str">
        <f>IF($G17="SEM MOVIMENTO","",IF(AND($G17="AVALIADO",SUMIFS(Dados!$A:$A,Dados!$C:$C,$D:$D,Dados!$B:$B,$N$2,Dados!$I:$I,$3:$3)&lt;&gt;0),SUMIFS(Dados!$F:$F,Dados!$C:$C,$D:$D,Dados!$B:$B,$N$2,Dados!$I:$I,$3:$3)%*$L$2,$L$2))</f>
        <v/>
      </c>
      <c r="M17" s="9" t="str">
        <f>IF($G17="SEM MOVIMENTO","",IF(AND($G17="AVALIADO",SUMIFS(Dados!$A:$A,Dados!$C:$C,$D:$D,Dados!$B:$B,$N$2,Dados!$I:$I,$3:$3)&lt;&gt;0),SUMIFS(Dados!$F:$F,Dados!$C:$C,$D:$D,Dados!$B:$B,$N$2,Dados!$I:$I,$3:$3)%*$M$2,$M$2))</f>
        <v/>
      </c>
      <c r="N17" s="7">
        <f t="shared" si="1"/>
        <v>0</v>
      </c>
    </row>
    <row r="18" spans="1:14" ht="15.75" x14ac:dyDescent="0.25">
      <c r="A18" s="1">
        <v>1496</v>
      </c>
      <c r="B18" s="2" t="s">
        <v>128</v>
      </c>
      <c r="C18" s="1" t="s">
        <v>129</v>
      </c>
      <c r="D18" s="43">
        <v>1496</v>
      </c>
      <c r="E18" s="1" t="s">
        <v>138</v>
      </c>
      <c r="F18" s="1" t="s">
        <v>136</v>
      </c>
      <c r="G18" s="1" t="str">
        <f>IF(SUMIFS(Dados!$A:$A,Dados!$C:$C,'IDGF-Nov'!$D:$D,Dados!$B:$B,'IDGF-Nov'!$N$2)=0,"SEM MOVIMENTO","AVALIADO")</f>
        <v>SEM MOVIMENTO</v>
      </c>
      <c r="H18" s="42" t="s">
        <v>348</v>
      </c>
      <c r="I18" s="9" t="str">
        <f>IF($G18="SEM MOVIMENTO","",IF(AND($G18="AVALIADO",SUMIFS(Dados!$A:$A,Dados!$C:$C,$D:$D,Dados!$B:$B,$N$2,Dados!$I:$I,$3:$3)&lt;&gt;0),SUMIFS(Dados!$F:$F,Dados!$C:$C,$D:$D,Dados!$B:$B,$N$2,Dados!$I:$I,$3:$3)%*$I$2,$I$2))</f>
        <v/>
      </c>
      <c r="J18" s="9" t="str">
        <f t="shared" si="0"/>
        <v/>
      </c>
      <c r="K18" s="9" t="str">
        <f>IF($G18="SEM MOVIMENTO","",IF(AND($G18="AVALIADO",SUMIFS(Dados!$A:$A,Dados!$C:$C,$D:$D,Dados!$B:$B,$N$2,Dados!$I:$I,$3:$3)&lt;&gt;0),SUMIFS(Dados!$F:$F,Dados!$C:$C,$D:$D,Dados!$B:$B,$N$2,Dados!$I:$I,$3:$3)%*$K$2,$K$2))</f>
        <v/>
      </c>
      <c r="L18" s="9" t="str">
        <f>IF($G18="SEM MOVIMENTO","",IF(AND($G18="AVALIADO",SUMIFS(Dados!$A:$A,Dados!$C:$C,$D:$D,Dados!$B:$B,$N$2,Dados!$I:$I,$3:$3)&lt;&gt;0),SUMIFS(Dados!$F:$F,Dados!$C:$C,$D:$D,Dados!$B:$B,$N$2,Dados!$I:$I,$3:$3)%*$L$2,$L$2))</f>
        <v/>
      </c>
      <c r="M18" s="9" t="str">
        <f>IF($G18="SEM MOVIMENTO","",IF(AND($G18="AVALIADO",SUMIFS(Dados!$A:$A,Dados!$C:$C,$D:$D,Dados!$B:$B,$N$2,Dados!$I:$I,$3:$3)&lt;&gt;0),SUMIFS(Dados!$F:$F,Dados!$C:$C,$D:$D,Dados!$B:$B,$N$2,Dados!$I:$I,$3:$3)%*$M$2,$M$2))</f>
        <v/>
      </c>
      <c r="N18" s="7">
        <f t="shared" si="1"/>
        <v>0</v>
      </c>
    </row>
    <row r="19" spans="1:14" ht="15.75" x14ac:dyDescent="0.25">
      <c r="A19" s="1">
        <v>1067</v>
      </c>
      <c r="B19" s="2" t="s">
        <v>115</v>
      </c>
      <c r="C19" s="1" t="s">
        <v>116</v>
      </c>
      <c r="D19" s="43">
        <v>1067</v>
      </c>
      <c r="E19" s="1" t="s">
        <v>138</v>
      </c>
      <c r="F19" s="1" t="s">
        <v>134</v>
      </c>
      <c r="G19" s="1" t="str">
        <f>IF(SUMIFS(Dados!$A:$A,Dados!$C:$C,'IDGF-Nov'!$D:$D,Dados!$B:$B,'IDGF-Nov'!$N$2)=0,"SEM MOVIMENTO","AVALIADO")</f>
        <v>SEM MOVIMENTO</v>
      </c>
      <c r="H19" s="42" t="s">
        <v>348</v>
      </c>
      <c r="I19" s="9" t="str">
        <f>IF($G19="SEM MOVIMENTO","",IF(AND($G19="AVALIADO",SUMIFS(Dados!$A:$A,Dados!$C:$C,$D:$D,Dados!$B:$B,$N$2,Dados!$I:$I,$3:$3)&lt;&gt;0),SUMIFS(Dados!$F:$F,Dados!$C:$C,$D:$D,Dados!$B:$B,$N$2,Dados!$I:$I,$3:$3)%*$I$2,$I$2))</f>
        <v/>
      </c>
      <c r="J19" s="9" t="str">
        <f t="shared" si="0"/>
        <v/>
      </c>
      <c r="K19" s="9" t="str">
        <f>IF($G19="SEM MOVIMENTO","",IF(AND($G19="AVALIADO",SUMIFS(Dados!$A:$A,Dados!$C:$C,$D:$D,Dados!$B:$B,$N$2,Dados!$I:$I,$3:$3)&lt;&gt;0),SUMIFS(Dados!$F:$F,Dados!$C:$C,$D:$D,Dados!$B:$B,$N$2,Dados!$I:$I,$3:$3)%*$K$2,$K$2))</f>
        <v/>
      </c>
      <c r="L19" s="9" t="str">
        <f>IF($G19="SEM MOVIMENTO","",IF(AND($G19="AVALIADO",SUMIFS(Dados!$A:$A,Dados!$C:$C,$D:$D,Dados!$B:$B,$N$2,Dados!$I:$I,$3:$3)&lt;&gt;0),SUMIFS(Dados!$F:$F,Dados!$C:$C,$D:$D,Dados!$B:$B,$N$2,Dados!$I:$I,$3:$3)%*$L$2,$L$2))</f>
        <v/>
      </c>
      <c r="M19" s="9" t="str">
        <f>IF($G19="SEM MOVIMENTO","",IF(AND($G19="AVALIADO",SUMIFS(Dados!$A:$A,Dados!$C:$C,$D:$D,Dados!$B:$B,$N$2,Dados!$I:$I,$3:$3)&lt;&gt;0),SUMIFS(Dados!$F:$F,Dados!$C:$C,$D:$D,Dados!$B:$B,$N$2,Dados!$I:$I,$3:$3)%*$M$2,$M$2))</f>
        <v/>
      </c>
      <c r="N19" s="7">
        <f t="shared" si="1"/>
        <v>0</v>
      </c>
    </row>
    <row r="20" spans="1:14" ht="15.75" x14ac:dyDescent="0.25">
      <c r="A20" s="1">
        <v>1273</v>
      </c>
      <c r="B20" s="2" t="s">
        <v>103</v>
      </c>
      <c r="C20" s="1" t="s">
        <v>104</v>
      </c>
      <c r="D20" s="43">
        <v>1273</v>
      </c>
      <c r="E20" s="1" t="s">
        <v>89</v>
      </c>
      <c r="F20" s="1" t="s">
        <v>94</v>
      </c>
      <c r="G20" s="1" t="str">
        <f>IF(SUMIFS(Dados!$A:$A,Dados!$C:$C,'IDGF-Nov'!$D:$D,Dados!$B:$B,'IDGF-Nov'!$N$2)=0,"SEM MOVIMENTO","AVALIADO")</f>
        <v>SEM MOVIMENTO</v>
      </c>
      <c r="H20" s="42" t="s">
        <v>348</v>
      </c>
      <c r="I20" s="9" t="str">
        <f>IF($G20="SEM MOVIMENTO","",IF(AND($G20="AVALIADO",SUMIFS(Dados!$A:$A,Dados!$C:$C,$D:$D,Dados!$B:$B,$N$2,Dados!$I:$I,$3:$3)&lt;&gt;0),SUMIFS(Dados!$F:$F,Dados!$C:$C,$D:$D,Dados!$B:$B,$N$2,Dados!$I:$I,$3:$3)%*$I$2,$I$2))</f>
        <v/>
      </c>
      <c r="J20" s="9" t="str">
        <f t="shared" si="0"/>
        <v/>
      </c>
      <c r="K20" s="9" t="str">
        <f>IF($G20="SEM MOVIMENTO","",IF(AND($G20="AVALIADO",SUMIFS(Dados!$A:$A,Dados!$C:$C,$D:$D,Dados!$B:$B,$N$2,Dados!$I:$I,$3:$3)&lt;&gt;0),SUMIFS(Dados!$F:$F,Dados!$C:$C,$D:$D,Dados!$B:$B,$N$2,Dados!$I:$I,$3:$3)%*$K$2,$K$2))</f>
        <v/>
      </c>
      <c r="L20" s="9" t="str">
        <f>IF($G20="SEM MOVIMENTO","",IF(AND($G20="AVALIADO",SUMIFS(Dados!$A:$A,Dados!$C:$C,$D:$D,Dados!$B:$B,$N$2,Dados!$I:$I,$3:$3)&lt;&gt;0),SUMIFS(Dados!$F:$F,Dados!$C:$C,$D:$D,Dados!$B:$B,$N$2,Dados!$I:$I,$3:$3)%*$L$2,$L$2))</f>
        <v/>
      </c>
      <c r="M20" s="9" t="str">
        <f>IF($G20="SEM MOVIMENTO","",IF(AND($G20="AVALIADO",SUMIFS(Dados!$A:$A,Dados!$C:$C,$D:$D,Dados!$B:$B,$N$2,Dados!$I:$I,$3:$3)&lt;&gt;0),SUMIFS(Dados!$F:$F,Dados!$C:$C,$D:$D,Dados!$B:$B,$N$2,Dados!$I:$I,$3:$3)%*$M$2,$M$2))</f>
        <v/>
      </c>
      <c r="N20" s="7">
        <f t="shared" si="1"/>
        <v>0</v>
      </c>
    </row>
    <row r="21" spans="1:14" ht="15.75" x14ac:dyDescent="0.25">
      <c r="A21" s="1">
        <v>1031</v>
      </c>
      <c r="B21" s="2" t="s">
        <v>122</v>
      </c>
      <c r="C21" s="1" t="s">
        <v>123</v>
      </c>
      <c r="D21" s="43">
        <v>1031</v>
      </c>
      <c r="E21" s="1" t="s">
        <v>138</v>
      </c>
      <c r="F21" s="1" t="s">
        <v>136</v>
      </c>
      <c r="G21" s="1" t="str">
        <f>IF(SUMIFS(Dados!$A:$A,Dados!$C:$C,'IDGF-Nov'!$D:$D,Dados!$B:$B,'IDGF-Nov'!$N$2)=0,"SEM MOVIMENTO","AVALIADO")</f>
        <v>SEM MOVIMENTO</v>
      </c>
      <c r="H21" s="42" t="s">
        <v>348</v>
      </c>
      <c r="I21" s="9" t="str">
        <f>IF($G21="SEM MOVIMENTO","",IF(AND($G21="AVALIADO",SUMIFS(Dados!$A:$A,Dados!$C:$C,$D:$D,Dados!$B:$B,$N$2,Dados!$I:$I,$3:$3)&lt;&gt;0),SUMIFS(Dados!$F:$F,Dados!$C:$C,$D:$D,Dados!$B:$B,$N$2,Dados!$I:$I,$3:$3)%*$I$2,$I$2))</f>
        <v/>
      </c>
      <c r="J21" s="9" t="str">
        <f t="shared" si="0"/>
        <v/>
      </c>
      <c r="K21" s="9" t="str">
        <f>IF($G21="SEM MOVIMENTO","",IF(AND($G21="AVALIADO",SUMIFS(Dados!$A:$A,Dados!$C:$C,$D:$D,Dados!$B:$B,$N$2,Dados!$I:$I,$3:$3)&lt;&gt;0),SUMIFS(Dados!$F:$F,Dados!$C:$C,$D:$D,Dados!$B:$B,$N$2,Dados!$I:$I,$3:$3)%*$K$2,$K$2))</f>
        <v/>
      </c>
      <c r="L21" s="9" t="str">
        <f>IF($G21="SEM MOVIMENTO","",IF(AND($G21="AVALIADO",SUMIFS(Dados!$A:$A,Dados!$C:$C,$D:$D,Dados!$B:$B,$N$2,Dados!$I:$I,$3:$3)&lt;&gt;0),SUMIFS(Dados!$F:$F,Dados!$C:$C,$D:$D,Dados!$B:$B,$N$2,Dados!$I:$I,$3:$3)%*$L$2,$L$2))</f>
        <v/>
      </c>
      <c r="M21" s="9" t="str">
        <f>IF($G21="SEM MOVIMENTO","",IF(AND($G21="AVALIADO",SUMIFS(Dados!$A:$A,Dados!$C:$C,$D:$D,Dados!$B:$B,$N$2,Dados!$I:$I,$3:$3)&lt;&gt;0),SUMIFS(Dados!$F:$F,Dados!$C:$C,$D:$D,Dados!$B:$B,$N$2,Dados!$I:$I,$3:$3)%*$M$2,$M$2))</f>
        <v/>
      </c>
      <c r="N21" s="7">
        <f t="shared" si="1"/>
        <v>0</v>
      </c>
    </row>
    <row r="22" spans="1:14" ht="15.75" x14ac:dyDescent="0.25">
      <c r="A22" s="1">
        <v>1424</v>
      </c>
      <c r="B22" s="2" t="s">
        <v>124</v>
      </c>
      <c r="C22" s="1" t="s">
        <v>125</v>
      </c>
      <c r="D22" s="43">
        <v>1424</v>
      </c>
      <c r="E22" s="1" t="s">
        <v>138</v>
      </c>
      <c r="F22" s="1" t="s">
        <v>136</v>
      </c>
      <c r="G22" s="1" t="str">
        <f>IF(SUMIFS(Dados!$A:$A,Dados!$C:$C,'IDGF-Nov'!$D:$D,Dados!$B:$B,'IDGF-Nov'!$N$2)=0,"SEM MOVIMENTO","AVALIADO")</f>
        <v>SEM MOVIMENTO</v>
      </c>
      <c r="H22" s="42" t="s">
        <v>348</v>
      </c>
      <c r="I22" s="9" t="str">
        <f>IF($G22="SEM MOVIMENTO","",IF(AND($G22="AVALIADO",SUMIFS(Dados!$A:$A,Dados!$C:$C,$D:$D,Dados!$B:$B,$N$2,Dados!$I:$I,$3:$3)&lt;&gt;0),SUMIFS(Dados!$F:$F,Dados!$C:$C,$D:$D,Dados!$B:$B,$N$2,Dados!$I:$I,$3:$3)%*$I$2,$I$2))</f>
        <v/>
      </c>
      <c r="J22" s="9" t="str">
        <f t="shared" si="0"/>
        <v/>
      </c>
      <c r="K22" s="9" t="str">
        <f>IF($G22="SEM MOVIMENTO","",IF(AND($G22="AVALIADO",SUMIFS(Dados!$A:$A,Dados!$C:$C,$D:$D,Dados!$B:$B,$N$2,Dados!$I:$I,$3:$3)&lt;&gt;0),SUMIFS(Dados!$F:$F,Dados!$C:$C,$D:$D,Dados!$B:$B,$N$2,Dados!$I:$I,$3:$3)%*$K$2,$K$2))</f>
        <v/>
      </c>
      <c r="L22" s="9" t="str">
        <f>IF($G22="SEM MOVIMENTO","",IF(AND($G22="AVALIADO",SUMIFS(Dados!$A:$A,Dados!$C:$C,$D:$D,Dados!$B:$B,$N$2,Dados!$I:$I,$3:$3)&lt;&gt;0),SUMIFS(Dados!$F:$F,Dados!$C:$C,$D:$D,Dados!$B:$B,$N$2,Dados!$I:$I,$3:$3)%*$L$2,$L$2))</f>
        <v/>
      </c>
      <c r="M22" s="9" t="str">
        <f>IF($G22="SEM MOVIMENTO","",IF(AND($G22="AVALIADO",SUMIFS(Dados!$A:$A,Dados!$C:$C,$D:$D,Dados!$B:$B,$N$2,Dados!$I:$I,$3:$3)&lt;&gt;0),SUMIFS(Dados!$F:$F,Dados!$C:$C,$D:$D,Dados!$B:$B,$N$2,Dados!$I:$I,$3:$3)%*$M$2,$M$2))</f>
        <v/>
      </c>
      <c r="N22" s="7">
        <f t="shared" si="1"/>
        <v>0</v>
      </c>
    </row>
    <row r="23" spans="1:14" ht="15.75" x14ac:dyDescent="0.25">
      <c r="A23" s="1">
        <v>1828</v>
      </c>
      <c r="B23" s="2" t="s">
        <v>132</v>
      </c>
      <c r="C23" s="1" t="s">
        <v>133</v>
      </c>
      <c r="D23" s="43">
        <v>1828</v>
      </c>
      <c r="E23" s="1" t="s">
        <v>138</v>
      </c>
      <c r="F23" s="1" t="s">
        <v>134</v>
      </c>
      <c r="G23" s="1" t="str">
        <f>IF(SUMIFS(Dados!$A:$A,Dados!$C:$C,'IDGF-Nov'!$D:$D,Dados!$B:$B,'IDGF-Nov'!$N$2)=0,"SEM MOVIMENTO","AVALIADO")</f>
        <v>SEM MOVIMENTO</v>
      </c>
      <c r="H23" s="42" t="s">
        <v>348</v>
      </c>
      <c r="I23" s="9" t="str">
        <f>IF($G23="SEM MOVIMENTO","",IF(AND($G23="AVALIADO",SUMIFS(Dados!$A:$A,Dados!$C:$C,$D:$D,Dados!$B:$B,$N$2,Dados!$I:$I,$3:$3)&lt;&gt;0),SUMIFS(Dados!$F:$F,Dados!$C:$C,$D:$D,Dados!$B:$B,$N$2,Dados!$I:$I,$3:$3)%*$I$2,$I$2))</f>
        <v/>
      </c>
      <c r="J23" s="9" t="str">
        <f t="shared" si="0"/>
        <v/>
      </c>
      <c r="K23" s="9" t="str">
        <f>IF($G23="SEM MOVIMENTO","",IF(AND($G23="AVALIADO",SUMIFS(Dados!$A:$A,Dados!$C:$C,$D:$D,Dados!$B:$B,$N$2,Dados!$I:$I,$3:$3)&lt;&gt;0),SUMIFS(Dados!$F:$F,Dados!$C:$C,$D:$D,Dados!$B:$B,$N$2,Dados!$I:$I,$3:$3)%*$K$2,$K$2))</f>
        <v/>
      </c>
      <c r="L23" s="9" t="str">
        <f>IF($G23="SEM MOVIMENTO","",IF(AND($G23="AVALIADO",SUMIFS(Dados!$A:$A,Dados!$C:$C,$D:$D,Dados!$B:$B,$N$2,Dados!$I:$I,$3:$3)&lt;&gt;0),SUMIFS(Dados!$F:$F,Dados!$C:$C,$D:$D,Dados!$B:$B,$N$2,Dados!$I:$I,$3:$3)%*$L$2,$L$2))</f>
        <v/>
      </c>
      <c r="M23" s="9" t="str">
        <f>IF($G23="SEM MOVIMENTO","",IF(AND($G23="AVALIADO",SUMIFS(Dados!$A:$A,Dados!$C:$C,$D:$D,Dados!$B:$B,$N$2,Dados!$I:$I,$3:$3)&lt;&gt;0),SUMIFS(Dados!$F:$F,Dados!$C:$C,$D:$D,Dados!$B:$B,$N$2,Dados!$I:$I,$3:$3)%*$M$2,$M$2))</f>
        <v/>
      </c>
      <c r="N23" s="7">
        <f t="shared" si="1"/>
        <v>0</v>
      </c>
    </row>
    <row r="24" spans="1:14" ht="15.75" x14ac:dyDescent="0.25">
      <c r="A24" s="1">
        <v>1291</v>
      </c>
      <c r="B24" s="2" t="s">
        <v>119</v>
      </c>
      <c r="C24" s="1" t="s">
        <v>120</v>
      </c>
      <c r="D24" s="43">
        <v>1291</v>
      </c>
      <c r="E24" s="1" t="s">
        <v>138</v>
      </c>
      <c r="F24" s="1" t="s">
        <v>135</v>
      </c>
      <c r="G24" s="1" t="str">
        <f>IF(SUMIFS(Dados!$A:$A,Dados!$C:$C,'IDGF-Nov'!$D:$D,Dados!$B:$B,'IDGF-Nov'!$N$2)=0,"SEM MOVIMENTO","AVALIADO")</f>
        <v>SEM MOVIMENTO</v>
      </c>
      <c r="H24" s="42" t="s">
        <v>348</v>
      </c>
      <c r="I24" s="9" t="str">
        <f>IF($G24="SEM MOVIMENTO","",IF(AND($G24="AVALIADO",SUMIFS(Dados!$A:$A,Dados!$C:$C,$D:$D,Dados!$B:$B,$N$2,Dados!$I:$I,$3:$3)&lt;&gt;0),SUMIFS(Dados!$F:$F,Dados!$C:$C,$D:$D,Dados!$B:$B,$N$2,Dados!$I:$I,$3:$3)%*$I$2,$I$2))</f>
        <v/>
      </c>
      <c r="J24" s="9" t="str">
        <f t="shared" si="0"/>
        <v/>
      </c>
      <c r="K24" s="9" t="str">
        <f>IF($G24="SEM MOVIMENTO","",IF(AND($G24="AVALIADO",SUMIFS(Dados!$A:$A,Dados!$C:$C,$D:$D,Dados!$B:$B,$N$2,Dados!$I:$I,$3:$3)&lt;&gt;0),SUMIFS(Dados!$F:$F,Dados!$C:$C,$D:$D,Dados!$B:$B,$N$2,Dados!$I:$I,$3:$3)%*$K$2,$K$2))</f>
        <v/>
      </c>
      <c r="L24" s="9" t="str">
        <f>IF($G24="SEM MOVIMENTO","",IF(AND($G24="AVALIADO",SUMIFS(Dados!$A:$A,Dados!$C:$C,$D:$D,Dados!$B:$B,$N$2,Dados!$I:$I,$3:$3)&lt;&gt;0),SUMIFS(Dados!$F:$F,Dados!$C:$C,$D:$D,Dados!$B:$B,$N$2,Dados!$I:$I,$3:$3)%*$L$2,$L$2))</f>
        <v/>
      </c>
      <c r="M24" s="9" t="str">
        <f>IF($G24="SEM MOVIMENTO","",IF(AND($G24="AVALIADO",SUMIFS(Dados!$A:$A,Dados!$C:$C,$D:$D,Dados!$B:$B,$N$2,Dados!$I:$I,$3:$3)&lt;&gt;0),SUMIFS(Dados!$F:$F,Dados!$C:$C,$D:$D,Dados!$B:$B,$N$2,Dados!$I:$I,$3:$3)%*$M$2,$M$2))</f>
        <v/>
      </c>
      <c r="N24" s="7">
        <f t="shared" si="1"/>
        <v>0</v>
      </c>
    </row>
    <row r="25" spans="1:14" ht="15.75" x14ac:dyDescent="0.25">
      <c r="A25" s="1">
        <v>1294</v>
      </c>
      <c r="B25" s="3" t="s">
        <v>71</v>
      </c>
      <c r="C25" s="1" t="s">
        <v>72</v>
      </c>
      <c r="D25" s="43">
        <v>1294</v>
      </c>
      <c r="E25" s="1" t="s">
        <v>91</v>
      </c>
      <c r="F25" s="1" t="s">
        <v>64</v>
      </c>
      <c r="G25" s="1" t="str">
        <f>IF(SUMIFS(Dados!$A:$A,Dados!$C:$C,'IDGF-Nov'!$D:$D,Dados!$B:$B,'IDGF-Nov'!$N$2)=0,"SEM MOVIMENTO","AVALIADO")</f>
        <v>SEM MOVIMENTO</v>
      </c>
      <c r="H25" s="42" t="s">
        <v>348</v>
      </c>
      <c r="I25" s="9" t="str">
        <f>IF($G25="SEM MOVIMENTO","",IF(AND($G25="AVALIADO",SUMIFS(Dados!$A:$A,Dados!$C:$C,$D:$D,Dados!$B:$B,$N$2,Dados!$I:$I,$3:$3)&lt;&gt;0),SUMIFS(Dados!$F:$F,Dados!$C:$C,$D:$D,Dados!$B:$B,$N$2,Dados!$I:$I,$3:$3)%*$I$2,$I$2))</f>
        <v/>
      </c>
      <c r="J25" s="9" t="str">
        <f t="shared" si="0"/>
        <v/>
      </c>
      <c r="K25" s="9" t="str">
        <f>IF($G25="SEM MOVIMENTO","",IF(AND($G25="AVALIADO",SUMIFS(Dados!$A:$A,Dados!$C:$C,$D:$D,Dados!$B:$B,$N$2,Dados!$I:$I,$3:$3)&lt;&gt;0),SUMIFS(Dados!$F:$F,Dados!$C:$C,$D:$D,Dados!$B:$B,$N$2,Dados!$I:$I,$3:$3)%*$K$2,$K$2))</f>
        <v/>
      </c>
      <c r="L25" s="9" t="str">
        <f>IF($G25="SEM MOVIMENTO","",IF(AND($G25="AVALIADO",SUMIFS(Dados!$A:$A,Dados!$C:$C,$D:$D,Dados!$B:$B,$N$2,Dados!$I:$I,$3:$3)&lt;&gt;0),SUMIFS(Dados!$F:$F,Dados!$C:$C,$D:$D,Dados!$B:$B,$N$2,Dados!$I:$I,$3:$3)%*$L$2,$L$2))</f>
        <v/>
      </c>
      <c r="M25" s="9" t="str">
        <f>IF($G25="SEM MOVIMENTO","",IF(AND($G25="AVALIADO",SUMIFS(Dados!$A:$A,Dados!$C:$C,$D:$D,Dados!$B:$B,$N$2,Dados!$I:$I,$3:$3)&lt;&gt;0),SUMIFS(Dados!$F:$F,Dados!$C:$C,$D:$D,Dados!$B:$B,$N$2,Dados!$I:$I,$3:$3)%*$M$2,$M$2))</f>
        <v/>
      </c>
      <c r="N25" s="7">
        <f t="shared" si="1"/>
        <v>0</v>
      </c>
    </row>
    <row r="26" spans="1:14" ht="15.75" x14ac:dyDescent="0.25">
      <c r="A26" s="1">
        <v>1296</v>
      </c>
      <c r="B26" s="2" t="s">
        <v>62</v>
      </c>
      <c r="C26" s="1" t="s">
        <v>63</v>
      </c>
      <c r="D26" s="43">
        <v>1296</v>
      </c>
      <c r="E26" s="1" t="s">
        <v>91</v>
      </c>
      <c r="F26" s="1" t="s">
        <v>64</v>
      </c>
      <c r="G26" s="1" t="str">
        <f>IF(SUMIFS(Dados!$A:$A,Dados!$C:$C,'IDGF-Nov'!$D:$D,Dados!$B:$B,'IDGF-Nov'!$N$2)=0,"SEM MOVIMENTO","AVALIADO")</f>
        <v>SEM MOVIMENTO</v>
      </c>
      <c r="H26" s="42" t="s">
        <v>348</v>
      </c>
      <c r="I26" s="9" t="str">
        <f>IF($G26="SEM MOVIMENTO","",IF(AND($G26="AVALIADO",SUMIFS(Dados!$A:$A,Dados!$C:$C,$D:$D,Dados!$B:$B,$N$2,Dados!$I:$I,$3:$3)&lt;&gt;0),SUMIFS(Dados!$F:$F,Dados!$C:$C,$D:$D,Dados!$B:$B,$N$2,Dados!$I:$I,$3:$3)%*$I$2,$I$2))</f>
        <v/>
      </c>
      <c r="J26" s="9" t="str">
        <f t="shared" si="0"/>
        <v/>
      </c>
      <c r="K26" s="9" t="str">
        <f>IF($G26="SEM MOVIMENTO","",IF(AND($G26="AVALIADO",SUMIFS(Dados!$A:$A,Dados!$C:$C,$D:$D,Dados!$B:$B,$N$2,Dados!$I:$I,$3:$3)&lt;&gt;0),SUMIFS(Dados!$F:$F,Dados!$C:$C,$D:$D,Dados!$B:$B,$N$2,Dados!$I:$I,$3:$3)%*$K$2,$K$2))</f>
        <v/>
      </c>
      <c r="L26" s="9" t="str">
        <f>IF($G26="SEM MOVIMENTO","",IF(AND($G26="AVALIADO",SUMIFS(Dados!$A:$A,Dados!$C:$C,$D:$D,Dados!$B:$B,$N$2,Dados!$I:$I,$3:$3)&lt;&gt;0),SUMIFS(Dados!$F:$F,Dados!$C:$C,$D:$D,Dados!$B:$B,$N$2,Dados!$I:$I,$3:$3)%*$L$2,$L$2))</f>
        <v/>
      </c>
      <c r="M26" s="9" t="str">
        <f>IF($G26="SEM MOVIMENTO","",IF(AND($G26="AVALIADO",SUMIFS(Dados!$A:$A,Dados!$C:$C,$D:$D,Dados!$B:$B,$N$2,Dados!$I:$I,$3:$3)&lt;&gt;0),SUMIFS(Dados!$F:$F,Dados!$C:$C,$D:$D,Dados!$B:$B,$N$2,Dados!$I:$I,$3:$3)%*$M$2,$M$2))</f>
        <v/>
      </c>
      <c r="N26" s="7">
        <f t="shared" si="1"/>
        <v>0</v>
      </c>
    </row>
    <row r="27" spans="1:14" ht="15.75" x14ac:dyDescent="0.25">
      <c r="A27" s="1">
        <v>1992</v>
      </c>
      <c r="B27" s="2" t="s">
        <v>24</v>
      </c>
      <c r="C27" s="1" t="s">
        <v>25</v>
      </c>
      <c r="D27" s="43">
        <v>1992</v>
      </c>
      <c r="E27" s="1" t="s">
        <v>90</v>
      </c>
      <c r="F27" s="1" t="s">
        <v>26</v>
      </c>
      <c r="G27" s="1" t="str">
        <f>IF(SUMIFS(Dados!$A:$A,Dados!$C:$C,'IDGF-Nov'!$D:$D,Dados!$B:$B,'IDGF-Nov'!$N$2)=0,"SEM MOVIMENTO","AVALIADO")</f>
        <v>SEM MOVIMENTO</v>
      </c>
      <c r="H27" s="42" t="s">
        <v>348</v>
      </c>
      <c r="I27" s="9" t="str">
        <f>IF($G27="SEM MOVIMENTO","",IF(AND($G27="AVALIADO",SUMIFS(Dados!$A:$A,Dados!$C:$C,$D:$D,Dados!$B:$B,$N$2,Dados!$I:$I,$3:$3)&lt;&gt;0),SUMIFS(Dados!$F:$F,Dados!$C:$C,$D:$D,Dados!$B:$B,$N$2,Dados!$I:$I,$3:$3)%*$I$2,$I$2))</f>
        <v/>
      </c>
      <c r="J27" s="9" t="str">
        <f t="shared" si="0"/>
        <v/>
      </c>
      <c r="K27" s="9" t="str">
        <f>IF($G27="SEM MOVIMENTO","",IF(AND($G27="AVALIADO",SUMIFS(Dados!$A:$A,Dados!$C:$C,$D:$D,Dados!$B:$B,$N$2,Dados!$I:$I,$3:$3)&lt;&gt;0),SUMIFS(Dados!$F:$F,Dados!$C:$C,$D:$D,Dados!$B:$B,$N$2,Dados!$I:$I,$3:$3)%*$K$2,$K$2))</f>
        <v/>
      </c>
      <c r="L27" s="9" t="str">
        <f>IF($G27="SEM MOVIMENTO","",IF(AND($G27="AVALIADO",SUMIFS(Dados!$A:$A,Dados!$C:$C,$D:$D,Dados!$B:$B,$N$2,Dados!$I:$I,$3:$3)&lt;&gt;0),SUMIFS(Dados!$F:$F,Dados!$C:$C,$D:$D,Dados!$B:$B,$N$2,Dados!$I:$I,$3:$3)%*$L$2,$L$2))</f>
        <v/>
      </c>
      <c r="M27" s="9" t="str">
        <f>IF($G27="SEM MOVIMENTO","",IF(AND($G27="AVALIADO",SUMIFS(Dados!$A:$A,Dados!$C:$C,$D:$D,Dados!$B:$B,$N$2,Dados!$I:$I,$3:$3)&lt;&gt;0),SUMIFS(Dados!$F:$F,Dados!$C:$C,$D:$D,Dados!$B:$B,$N$2,Dados!$I:$I,$3:$3)%*$M$2,$M$2))</f>
        <v/>
      </c>
      <c r="N27" s="7">
        <f t="shared" si="1"/>
        <v>0</v>
      </c>
    </row>
    <row r="28" spans="1:14" ht="15.75" x14ac:dyDescent="0.25">
      <c r="A28" s="1">
        <v>1832</v>
      </c>
      <c r="B28" s="2" t="s">
        <v>18</v>
      </c>
      <c r="C28" s="1" t="s">
        <v>19</v>
      </c>
      <c r="D28" s="43">
        <v>1832</v>
      </c>
      <c r="E28" s="1" t="s">
        <v>90</v>
      </c>
      <c r="F28" s="1" t="s">
        <v>20</v>
      </c>
      <c r="G28" s="1" t="str">
        <f>IF(SUMIFS(Dados!$A:$A,Dados!$C:$C,'IDGF-Nov'!$D:$D,Dados!$B:$B,'IDGF-Nov'!$N$2)=0,"SEM MOVIMENTO","AVALIADO")</f>
        <v>SEM MOVIMENTO</v>
      </c>
      <c r="H28" s="42" t="s">
        <v>348</v>
      </c>
      <c r="I28" s="9" t="str">
        <f>IF($G28="SEM MOVIMENTO","",IF(AND($G28="AVALIADO",SUMIFS(Dados!$A:$A,Dados!$C:$C,$D:$D,Dados!$B:$B,$N$2,Dados!$I:$I,$3:$3)&lt;&gt;0),SUMIFS(Dados!$F:$F,Dados!$C:$C,$D:$D,Dados!$B:$B,$N$2,Dados!$I:$I,$3:$3)%*$I$2,$I$2))</f>
        <v/>
      </c>
      <c r="J28" s="9" t="str">
        <f t="shared" si="0"/>
        <v/>
      </c>
      <c r="K28" s="9" t="str">
        <f>IF($G28="SEM MOVIMENTO","",IF(AND($G28="AVALIADO",SUMIFS(Dados!$A:$A,Dados!$C:$C,$D:$D,Dados!$B:$B,$N$2,Dados!$I:$I,$3:$3)&lt;&gt;0),SUMIFS(Dados!$F:$F,Dados!$C:$C,$D:$D,Dados!$B:$B,$N$2,Dados!$I:$I,$3:$3)%*$K$2,$K$2))</f>
        <v/>
      </c>
      <c r="L28" s="9" t="str">
        <f>IF($G28="SEM MOVIMENTO","",IF(AND($G28="AVALIADO",SUMIFS(Dados!$A:$A,Dados!$C:$C,$D:$D,Dados!$B:$B,$N$2,Dados!$I:$I,$3:$3)&lt;&gt;0),SUMIFS(Dados!$F:$F,Dados!$C:$C,$D:$D,Dados!$B:$B,$N$2,Dados!$I:$I,$3:$3)%*$L$2,$L$2))</f>
        <v/>
      </c>
      <c r="M28" s="9" t="str">
        <f>IF($G28="SEM MOVIMENTO","",IF(AND($G28="AVALIADO",SUMIFS(Dados!$A:$A,Dados!$C:$C,$D:$D,Dados!$B:$B,$N$2,Dados!$I:$I,$3:$3)&lt;&gt;0),SUMIFS(Dados!$F:$F,Dados!$C:$C,$D:$D,Dados!$B:$B,$N$2,Dados!$I:$I,$3:$3)%*$M$2,$M$2))</f>
        <v/>
      </c>
      <c r="N28" s="7">
        <f t="shared" si="1"/>
        <v>0</v>
      </c>
    </row>
    <row r="29" spans="1:14" ht="15.75" x14ac:dyDescent="0.25">
      <c r="A29" s="1">
        <v>1101</v>
      </c>
      <c r="B29" s="2" t="s">
        <v>21</v>
      </c>
      <c r="C29" s="1" t="s">
        <v>22</v>
      </c>
      <c r="D29" s="43">
        <v>1101</v>
      </c>
      <c r="E29" s="1" t="s">
        <v>90</v>
      </c>
      <c r="F29" s="1" t="s">
        <v>23</v>
      </c>
      <c r="G29" s="1" t="str">
        <f>IF(SUMIFS(Dados!$A:$A,Dados!$C:$C,'IDGF-Nov'!$D:$D,Dados!$B:$B,'IDGF-Nov'!$N$2)=0,"SEM MOVIMENTO","AVALIADO")</f>
        <v>SEM MOVIMENTO</v>
      </c>
      <c r="H29" s="42" t="s">
        <v>348</v>
      </c>
      <c r="I29" s="9" t="str">
        <f>IF($G29="SEM MOVIMENTO","",IF(AND($G29="AVALIADO",SUMIFS(Dados!$A:$A,Dados!$C:$C,$D:$D,Dados!$B:$B,$N$2,Dados!$I:$I,$3:$3)&lt;&gt;0),SUMIFS(Dados!$F:$F,Dados!$C:$C,$D:$D,Dados!$B:$B,$N$2,Dados!$I:$I,$3:$3)%*$I$2,$I$2))</f>
        <v/>
      </c>
      <c r="J29" s="9" t="str">
        <f t="shared" si="0"/>
        <v/>
      </c>
      <c r="K29" s="9" t="str">
        <f>IF($G29="SEM MOVIMENTO","",IF(AND($G29="AVALIADO",SUMIFS(Dados!$A:$A,Dados!$C:$C,$D:$D,Dados!$B:$B,$N$2,Dados!$I:$I,$3:$3)&lt;&gt;0),SUMIFS(Dados!$F:$F,Dados!$C:$C,$D:$D,Dados!$B:$B,$N$2,Dados!$I:$I,$3:$3)%*$K$2,$K$2))</f>
        <v/>
      </c>
      <c r="L29" s="9" t="str">
        <f>IF($G29="SEM MOVIMENTO","",IF(AND($G29="AVALIADO",SUMIFS(Dados!$A:$A,Dados!$C:$C,$D:$D,Dados!$B:$B,$N$2,Dados!$I:$I,$3:$3)&lt;&gt;0),SUMIFS(Dados!$F:$F,Dados!$C:$C,$D:$D,Dados!$B:$B,$N$2,Dados!$I:$I,$3:$3)%*$L$2,$L$2))</f>
        <v/>
      </c>
      <c r="M29" s="9" t="str">
        <f>IF($G29="SEM MOVIMENTO","",IF(AND($G29="AVALIADO",SUMIFS(Dados!$A:$A,Dados!$C:$C,$D:$D,Dados!$B:$B,$N$2,Dados!$I:$I,$3:$3)&lt;&gt;0),SUMIFS(Dados!$F:$F,Dados!$C:$C,$D:$D,Dados!$B:$B,$N$2,Dados!$I:$I,$3:$3)%*$M$2,$M$2))</f>
        <v/>
      </c>
      <c r="N29" s="7">
        <f t="shared" si="1"/>
        <v>0</v>
      </c>
    </row>
    <row r="30" spans="1:14" ht="15.75" x14ac:dyDescent="0.25">
      <c r="A30" s="1">
        <v>2657</v>
      </c>
      <c r="B30" s="2" t="s">
        <v>83</v>
      </c>
      <c r="C30" s="1" t="s">
        <v>84</v>
      </c>
      <c r="D30" s="43">
        <v>2657</v>
      </c>
      <c r="E30" s="1" t="s">
        <v>90</v>
      </c>
      <c r="F30" s="1" t="s">
        <v>85</v>
      </c>
      <c r="G30" s="1" t="str">
        <f>IF(SUMIFS(Dados!$A:$A,Dados!$C:$C,'IDGF-Nov'!$D:$D,Dados!$B:$B,'IDGF-Nov'!$N$2)=0,"SEM MOVIMENTO","AVALIADO")</f>
        <v>SEM MOVIMENTO</v>
      </c>
      <c r="H30" s="42" t="s">
        <v>348</v>
      </c>
      <c r="I30" s="9" t="str">
        <f>IF($G30="SEM MOVIMENTO","",IF(AND($G30="AVALIADO",SUMIFS(Dados!$A:$A,Dados!$C:$C,$D:$D,Dados!$B:$B,$N$2,Dados!$I:$I,$3:$3)&lt;&gt;0),SUMIFS(Dados!$F:$F,Dados!$C:$C,$D:$D,Dados!$B:$B,$N$2,Dados!$I:$I,$3:$3)%*$I$2,$I$2))</f>
        <v/>
      </c>
      <c r="J30" s="9" t="str">
        <f t="shared" si="0"/>
        <v/>
      </c>
      <c r="K30" s="9" t="str">
        <f>IF($G30="SEM MOVIMENTO","",IF(AND($G30="AVALIADO",SUMIFS(Dados!$A:$A,Dados!$C:$C,$D:$D,Dados!$B:$B,$N$2,Dados!$I:$I,$3:$3)&lt;&gt;0),SUMIFS(Dados!$F:$F,Dados!$C:$C,$D:$D,Dados!$B:$B,$N$2,Dados!$I:$I,$3:$3)%*$K$2,$K$2))</f>
        <v/>
      </c>
      <c r="L30" s="9" t="str">
        <f>IF($G30="SEM MOVIMENTO","",IF(AND($G30="AVALIADO",SUMIFS(Dados!$A:$A,Dados!$C:$C,$D:$D,Dados!$B:$B,$N$2,Dados!$I:$I,$3:$3)&lt;&gt;0),SUMIFS(Dados!$F:$F,Dados!$C:$C,$D:$D,Dados!$B:$B,$N$2,Dados!$I:$I,$3:$3)%*$L$2,$L$2))</f>
        <v/>
      </c>
      <c r="M30" s="9" t="str">
        <f>IF($G30="SEM MOVIMENTO","",IF(AND($G30="AVALIADO",SUMIFS(Dados!$A:$A,Dados!$C:$C,$D:$D,Dados!$B:$B,$N$2,Dados!$I:$I,$3:$3)&lt;&gt;0),SUMIFS(Dados!$F:$F,Dados!$C:$C,$D:$D,Dados!$B:$B,$N$2,Dados!$I:$I,$3:$3)%*$M$2,$M$2))</f>
        <v/>
      </c>
      <c r="N30" s="7">
        <f t="shared" si="1"/>
        <v>0</v>
      </c>
    </row>
    <row r="31" spans="1:14" ht="15.75" x14ac:dyDescent="0.25">
      <c r="A31" s="1">
        <v>1025</v>
      </c>
      <c r="B31" s="2" t="s">
        <v>47</v>
      </c>
      <c r="C31" s="1" t="s">
        <v>48</v>
      </c>
      <c r="D31" s="43">
        <v>1025</v>
      </c>
      <c r="E31" s="1" t="s">
        <v>89</v>
      </c>
      <c r="F31" s="1" t="s">
        <v>46</v>
      </c>
      <c r="G31" s="1" t="str">
        <f>IF(SUMIFS(Dados!$A:$A,Dados!$C:$C,'IDGF-Nov'!$D:$D,Dados!$B:$B,'IDGF-Nov'!$N$2)=0,"SEM MOVIMENTO","AVALIADO")</f>
        <v>SEM MOVIMENTO</v>
      </c>
      <c r="H31" s="42" t="s">
        <v>348</v>
      </c>
      <c r="I31" s="9" t="str">
        <f>IF($G31="SEM MOVIMENTO","",IF(AND($G31="AVALIADO",SUMIFS(Dados!$A:$A,Dados!$C:$C,$D:$D,Dados!$B:$B,$N$2,Dados!$I:$I,$3:$3)&lt;&gt;0),SUMIFS(Dados!$F:$F,Dados!$C:$C,$D:$D,Dados!$B:$B,$N$2,Dados!$I:$I,$3:$3)%*$I$2,$I$2))</f>
        <v/>
      </c>
      <c r="J31" s="9" t="str">
        <f t="shared" si="0"/>
        <v/>
      </c>
      <c r="K31" s="9" t="str">
        <f>IF($G31="SEM MOVIMENTO","",IF(AND($G31="AVALIADO",SUMIFS(Dados!$A:$A,Dados!$C:$C,$D:$D,Dados!$B:$B,$N$2,Dados!$I:$I,$3:$3)&lt;&gt;0),SUMIFS(Dados!$F:$F,Dados!$C:$C,$D:$D,Dados!$B:$B,$N$2,Dados!$I:$I,$3:$3)%*$K$2,$K$2))</f>
        <v/>
      </c>
      <c r="L31" s="9" t="str">
        <f>IF($G31="SEM MOVIMENTO","",IF(AND($G31="AVALIADO",SUMIFS(Dados!$A:$A,Dados!$C:$C,$D:$D,Dados!$B:$B,$N$2,Dados!$I:$I,$3:$3)&lt;&gt;0),SUMIFS(Dados!$F:$F,Dados!$C:$C,$D:$D,Dados!$B:$B,$N$2,Dados!$I:$I,$3:$3)%*$L$2,$L$2))</f>
        <v/>
      </c>
      <c r="M31" s="9" t="str">
        <f>IF($G31="SEM MOVIMENTO","",IF(AND($G31="AVALIADO",SUMIFS(Dados!$A:$A,Dados!$C:$C,$D:$D,Dados!$B:$B,$N$2,Dados!$I:$I,$3:$3)&lt;&gt;0),SUMIFS(Dados!$F:$F,Dados!$C:$C,$D:$D,Dados!$B:$B,$N$2,Dados!$I:$I,$3:$3)%*$M$2,$M$2))</f>
        <v/>
      </c>
      <c r="N31" s="7">
        <f t="shared" si="1"/>
        <v>0</v>
      </c>
    </row>
    <row r="32" spans="1:14" ht="15.75" x14ac:dyDescent="0.25">
      <c r="A32" s="1">
        <v>1301</v>
      </c>
      <c r="B32" s="2" t="s">
        <v>49</v>
      </c>
      <c r="C32" s="1" t="s">
        <v>50</v>
      </c>
      <c r="D32" s="43">
        <v>1301</v>
      </c>
      <c r="E32" s="1" t="s">
        <v>89</v>
      </c>
      <c r="F32" s="1" t="s">
        <v>46</v>
      </c>
      <c r="G32" s="1" t="str">
        <f>IF(SUMIFS(Dados!$A:$A,Dados!$C:$C,'IDGF-Nov'!$D:$D,Dados!$B:$B,'IDGF-Nov'!$N$2)=0,"SEM MOVIMENTO","AVALIADO")</f>
        <v>SEM MOVIMENTO</v>
      </c>
      <c r="H32" s="42" t="s">
        <v>348</v>
      </c>
      <c r="I32" s="9" t="str">
        <f>IF($G32="SEM MOVIMENTO","",IF(AND($G32="AVALIADO",SUMIFS(Dados!$A:$A,Dados!$C:$C,$D:$D,Dados!$B:$B,$N$2,Dados!$I:$I,$3:$3)&lt;&gt;0),SUMIFS(Dados!$F:$F,Dados!$C:$C,$D:$D,Dados!$B:$B,$N$2,Dados!$I:$I,$3:$3)%*$I$2,$I$2))</f>
        <v/>
      </c>
      <c r="J32" s="9" t="str">
        <f t="shared" si="0"/>
        <v/>
      </c>
      <c r="K32" s="9" t="str">
        <f>IF($G32="SEM MOVIMENTO","",IF(AND($G32="AVALIADO",SUMIFS(Dados!$A:$A,Dados!$C:$C,$D:$D,Dados!$B:$B,$N$2,Dados!$I:$I,$3:$3)&lt;&gt;0),SUMIFS(Dados!$F:$F,Dados!$C:$C,$D:$D,Dados!$B:$B,$N$2,Dados!$I:$I,$3:$3)%*$K$2,$K$2))</f>
        <v/>
      </c>
      <c r="L32" s="9" t="str">
        <f>IF($G32="SEM MOVIMENTO","",IF(AND($G32="AVALIADO",SUMIFS(Dados!$A:$A,Dados!$C:$C,$D:$D,Dados!$B:$B,$N$2,Dados!$I:$I,$3:$3)&lt;&gt;0),SUMIFS(Dados!$F:$F,Dados!$C:$C,$D:$D,Dados!$B:$B,$N$2,Dados!$I:$I,$3:$3)%*$L$2,$L$2))</f>
        <v/>
      </c>
      <c r="M32" s="9" t="str">
        <f>IF($G32="SEM MOVIMENTO","",IF(AND($G32="AVALIADO",SUMIFS(Dados!$A:$A,Dados!$C:$C,$D:$D,Dados!$B:$B,$N$2,Dados!$I:$I,$3:$3)&lt;&gt;0),SUMIFS(Dados!$F:$F,Dados!$C:$C,$D:$D,Dados!$B:$B,$N$2,Dados!$I:$I,$3:$3)%*$M$2,$M$2))</f>
        <v/>
      </c>
      <c r="N32" s="7">
        <f t="shared" si="1"/>
        <v>0</v>
      </c>
    </row>
    <row r="33" spans="1:14" ht="15.75" x14ac:dyDescent="0.25">
      <c r="A33" s="1">
        <v>1811</v>
      </c>
      <c r="B33" s="2" t="s">
        <v>44</v>
      </c>
      <c r="C33" s="1" t="s">
        <v>45</v>
      </c>
      <c r="D33" s="43">
        <v>1811</v>
      </c>
      <c r="E33" s="1" t="s">
        <v>89</v>
      </c>
      <c r="F33" s="1" t="s">
        <v>46</v>
      </c>
      <c r="G33" s="1" t="str">
        <f>IF(SUMIFS(Dados!$A:$A,Dados!$C:$C,'IDGF-Nov'!$D:$D,Dados!$B:$B,'IDGF-Nov'!$N$2)=0,"SEM MOVIMENTO","AVALIADO")</f>
        <v>SEM MOVIMENTO</v>
      </c>
      <c r="H33" s="42" t="s">
        <v>348</v>
      </c>
      <c r="I33" s="9" t="str">
        <f>IF($G33="SEM MOVIMENTO","",IF(AND($G33="AVALIADO",SUMIFS(Dados!$A:$A,Dados!$C:$C,$D:$D,Dados!$B:$B,$N$2,Dados!$I:$I,$3:$3)&lt;&gt;0),SUMIFS(Dados!$F:$F,Dados!$C:$C,$D:$D,Dados!$B:$B,$N$2,Dados!$I:$I,$3:$3)%*$I$2,$I$2))</f>
        <v/>
      </c>
      <c r="J33" s="9" t="str">
        <f t="shared" si="0"/>
        <v/>
      </c>
      <c r="K33" s="9" t="str">
        <f>IF($G33="SEM MOVIMENTO","",IF(AND($G33="AVALIADO",SUMIFS(Dados!$A:$A,Dados!$C:$C,$D:$D,Dados!$B:$B,$N$2,Dados!$I:$I,$3:$3)&lt;&gt;0),SUMIFS(Dados!$F:$F,Dados!$C:$C,$D:$D,Dados!$B:$B,$N$2,Dados!$I:$I,$3:$3)%*$K$2,$K$2))</f>
        <v/>
      </c>
      <c r="L33" s="9" t="str">
        <f>IF($G33="SEM MOVIMENTO","",IF(AND($G33="AVALIADO",SUMIFS(Dados!$A:$A,Dados!$C:$C,$D:$D,Dados!$B:$B,$N$2,Dados!$I:$I,$3:$3)&lt;&gt;0),SUMIFS(Dados!$F:$F,Dados!$C:$C,$D:$D,Dados!$B:$B,$N$2,Dados!$I:$I,$3:$3)%*$L$2,$L$2))</f>
        <v/>
      </c>
      <c r="M33" s="9" t="str">
        <f>IF($G33="SEM MOVIMENTO","",IF(AND($G33="AVALIADO",SUMIFS(Dados!$A:$A,Dados!$C:$C,$D:$D,Dados!$B:$B,$N$2,Dados!$I:$I,$3:$3)&lt;&gt;0),SUMIFS(Dados!$F:$F,Dados!$C:$C,$D:$D,Dados!$B:$B,$N$2,Dados!$I:$I,$3:$3)%*$M$2,$M$2))</f>
        <v/>
      </c>
      <c r="N33" s="7">
        <f t="shared" si="1"/>
        <v>0</v>
      </c>
    </row>
    <row r="34" spans="1:14" ht="15.75" x14ac:dyDescent="0.25">
      <c r="A34" s="1">
        <v>2549</v>
      </c>
      <c r="B34" s="2" t="s">
        <v>51</v>
      </c>
      <c r="C34" s="1" t="s">
        <v>52</v>
      </c>
      <c r="D34" s="43">
        <v>2549</v>
      </c>
      <c r="E34" s="1" t="s">
        <v>89</v>
      </c>
      <c r="F34" s="1" t="s">
        <v>46</v>
      </c>
      <c r="G34" s="1" t="str">
        <f>IF(SUMIFS(Dados!$A:$A,Dados!$C:$C,'IDGF-Nov'!$D:$D,Dados!$B:$B,'IDGF-Nov'!$N$2)=0,"SEM MOVIMENTO","AVALIADO")</f>
        <v>SEM MOVIMENTO</v>
      </c>
      <c r="H34" s="42" t="s">
        <v>348</v>
      </c>
      <c r="I34" s="9" t="str">
        <f>IF($G34="SEM MOVIMENTO","",IF(AND($G34="AVALIADO",SUMIFS(Dados!$A:$A,Dados!$C:$C,$D:$D,Dados!$B:$B,$N$2,Dados!$I:$I,$3:$3)&lt;&gt;0),SUMIFS(Dados!$F:$F,Dados!$C:$C,$D:$D,Dados!$B:$B,$N$2,Dados!$I:$I,$3:$3)%*$I$2,$I$2))</f>
        <v/>
      </c>
      <c r="J34" s="9" t="str">
        <f t="shared" si="0"/>
        <v/>
      </c>
      <c r="K34" s="9" t="str">
        <f>IF($G34="SEM MOVIMENTO","",IF(AND($G34="AVALIADO",SUMIFS(Dados!$A:$A,Dados!$C:$C,$D:$D,Dados!$B:$B,$N$2,Dados!$I:$I,$3:$3)&lt;&gt;0),SUMIFS(Dados!$F:$F,Dados!$C:$C,$D:$D,Dados!$B:$B,$N$2,Dados!$I:$I,$3:$3)%*$K$2,$K$2))</f>
        <v/>
      </c>
      <c r="L34" s="9" t="str">
        <f>IF($G34="SEM MOVIMENTO","",IF(AND($G34="AVALIADO",SUMIFS(Dados!$A:$A,Dados!$C:$C,$D:$D,Dados!$B:$B,$N$2,Dados!$I:$I,$3:$3)&lt;&gt;0),SUMIFS(Dados!$F:$F,Dados!$C:$C,$D:$D,Dados!$B:$B,$N$2,Dados!$I:$I,$3:$3)%*$L$2,$L$2))</f>
        <v/>
      </c>
      <c r="M34" s="9" t="str">
        <f>IF($G34="SEM MOVIMENTO","",IF(AND($G34="AVALIADO",SUMIFS(Dados!$A:$A,Dados!$C:$C,$D:$D,Dados!$B:$B,$N$2,Dados!$I:$I,$3:$3)&lt;&gt;0),SUMIFS(Dados!$F:$F,Dados!$C:$C,$D:$D,Dados!$B:$B,$N$2,Dados!$I:$I,$3:$3)%*$M$2,$M$2))</f>
        <v/>
      </c>
      <c r="N34" s="7">
        <f t="shared" si="1"/>
        <v>0</v>
      </c>
    </row>
    <row r="35" spans="1:14" ht="15.75" x14ac:dyDescent="0.25">
      <c r="A35" s="1">
        <v>1459</v>
      </c>
      <c r="B35" s="2" t="s">
        <v>107</v>
      </c>
      <c r="C35" s="1" t="s">
        <v>108</v>
      </c>
      <c r="D35" s="43">
        <v>1459</v>
      </c>
      <c r="E35" s="1" t="s">
        <v>89</v>
      </c>
      <c r="F35" s="1" t="s">
        <v>94</v>
      </c>
      <c r="G35" s="1" t="str">
        <f>IF(SUMIFS(Dados!$A:$A,Dados!$C:$C,'IDGF-Nov'!$D:$D,Dados!$B:$B,'IDGF-Nov'!$N$2)=0,"SEM MOVIMENTO","AVALIADO")</f>
        <v>SEM MOVIMENTO</v>
      </c>
      <c r="H35" s="42" t="s">
        <v>348</v>
      </c>
      <c r="I35" s="9" t="str">
        <f>IF($G35="SEM MOVIMENTO","",IF(AND($G35="AVALIADO",SUMIFS(Dados!$A:$A,Dados!$C:$C,$D:$D,Dados!$B:$B,$N$2,Dados!$I:$I,$3:$3)&lt;&gt;0),SUMIFS(Dados!$F:$F,Dados!$C:$C,$D:$D,Dados!$B:$B,$N$2,Dados!$I:$I,$3:$3)%*$I$2,$I$2))</f>
        <v/>
      </c>
      <c r="J35" s="9" t="str">
        <f t="shared" si="0"/>
        <v/>
      </c>
      <c r="K35" s="9" t="str">
        <f>IF($G35="SEM MOVIMENTO","",IF(AND($G35="AVALIADO",SUMIFS(Dados!$A:$A,Dados!$C:$C,$D:$D,Dados!$B:$B,$N$2,Dados!$I:$I,$3:$3)&lt;&gt;0),SUMIFS(Dados!$F:$F,Dados!$C:$C,$D:$D,Dados!$B:$B,$N$2,Dados!$I:$I,$3:$3)%*$K$2,$K$2))</f>
        <v/>
      </c>
      <c r="L35" s="9" t="str">
        <f>IF($G35="SEM MOVIMENTO","",IF(AND($G35="AVALIADO",SUMIFS(Dados!$A:$A,Dados!$C:$C,$D:$D,Dados!$B:$B,$N$2,Dados!$I:$I,$3:$3)&lt;&gt;0),SUMIFS(Dados!$F:$F,Dados!$C:$C,$D:$D,Dados!$B:$B,$N$2,Dados!$I:$I,$3:$3)%*$L$2,$L$2))</f>
        <v/>
      </c>
      <c r="M35" s="9" t="str">
        <f>IF($G35="SEM MOVIMENTO","",IF(AND($G35="AVALIADO",SUMIFS(Dados!$A:$A,Dados!$C:$C,$D:$D,Dados!$B:$B,$N$2,Dados!$I:$I,$3:$3)&lt;&gt;0),SUMIFS(Dados!$F:$F,Dados!$C:$C,$D:$D,Dados!$B:$B,$N$2,Dados!$I:$I,$3:$3)%*$M$2,$M$2))</f>
        <v/>
      </c>
      <c r="N35" s="7">
        <f t="shared" si="1"/>
        <v>0</v>
      </c>
    </row>
    <row r="36" spans="1:14" ht="15.75" x14ac:dyDescent="0.25">
      <c r="A36" s="1">
        <v>1481</v>
      </c>
      <c r="B36" s="2" t="s">
        <v>38</v>
      </c>
      <c r="C36" s="1" t="s">
        <v>39</v>
      </c>
      <c r="D36" s="43">
        <v>1481</v>
      </c>
      <c r="E36" s="1" t="s">
        <v>89</v>
      </c>
      <c r="F36" s="1" t="s">
        <v>40</v>
      </c>
      <c r="G36" s="1" t="str">
        <f>IF(SUMIFS(Dados!$A:$A,Dados!$C:$C,'IDGF-Nov'!$D:$D,Dados!$B:$B,'IDGF-Nov'!$N$2)=0,"SEM MOVIMENTO","AVALIADO")</f>
        <v>SEM MOVIMENTO</v>
      </c>
      <c r="H36" s="42" t="s">
        <v>348</v>
      </c>
      <c r="I36" s="9" t="str">
        <f>IF($G36="SEM MOVIMENTO","",IF(AND($G36="AVALIADO",SUMIFS(Dados!$A:$A,Dados!$C:$C,$D:$D,Dados!$B:$B,$N$2,Dados!$I:$I,$3:$3)&lt;&gt;0),SUMIFS(Dados!$F:$F,Dados!$C:$C,$D:$D,Dados!$B:$B,$N$2,Dados!$I:$I,$3:$3)%*$I$2,$I$2))</f>
        <v/>
      </c>
      <c r="J36" s="9" t="str">
        <f t="shared" si="0"/>
        <v/>
      </c>
      <c r="K36" s="9" t="str">
        <f>IF($G36="SEM MOVIMENTO","",IF(AND($G36="AVALIADO",SUMIFS(Dados!$A:$A,Dados!$C:$C,$D:$D,Dados!$B:$B,$N$2,Dados!$I:$I,$3:$3)&lt;&gt;0),SUMIFS(Dados!$F:$F,Dados!$C:$C,$D:$D,Dados!$B:$B,$N$2,Dados!$I:$I,$3:$3)%*$K$2,$K$2))</f>
        <v/>
      </c>
      <c r="L36" s="9" t="str">
        <f>IF($G36="SEM MOVIMENTO","",IF(AND($G36="AVALIADO",SUMIFS(Dados!$A:$A,Dados!$C:$C,$D:$D,Dados!$B:$B,$N$2,Dados!$I:$I,$3:$3)&lt;&gt;0),SUMIFS(Dados!$F:$F,Dados!$C:$C,$D:$D,Dados!$B:$B,$N$2,Dados!$I:$I,$3:$3)%*$L$2,$L$2))</f>
        <v/>
      </c>
      <c r="M36" s="9" t="str">
        <f>IF($G36="SEM MOVIMENTO","",IF(AND($G36="AVALIADO",SUMIFS(Dados!$A:$A,Dados!$C:$C,$D:$D,Dados!$B:$B,$N$2,Dados!$I:$I,$3:$3)&lt;&gt;0),SUMIFS(Dados!$F:$F,Dados!$C:$C,$D:$D,Dados!$B:$B,$N$2,Dados!$I:$I,$3:$3)%*$M$2,$M$2))</f>
        <v/>
      </c>
      <c r="N36" s="7">
        <f t="shared" si="1"/>
        <v>0</v>
      </c>
    </row>
    <row r="37" spans="1:14" ht="15.75" x14ac:dyDescent="0.25">
      <c r="A37" s="1">
        <v>2035</v>
      </c>
      <c r="B37" s="2" t="s">
        <v>130</v>
      </c>
      <c r="C37" s="1" t="s">
        <v>131</v>
      </c>
      <c r="D37" s="43">
        <v>2035</v>
      </c>
      <c r="E37" s="1" t="s">
        <v>138</v>
      </c>
      <c r="F37" s="1" t="s">
        <v>137</v>
      </c>
      <c r="G37" s="1" t="str">
        <f>IF(SUMIFS(Dados!$A:$A,Dados!$C:$C,'IDGF-Nov'!$D:$D,Dados!$B:$B,'IDGF-Nov'!$N$2)=0,"SEM MOVIMENTO","AVALIADO")</f>
        <v>SEM MOVIMENTO</v>
      </c>
      <c r="H37" s="42" t="s">
        <v>348</v>
      </c>
      <c r="I37" s="9" t="str">
        <f>IF($G37="SEM MOVIMENTO","",IF(AND($G37="AVALIADO",SUMIFS(Dados!$A:$A,Dados!$C:$C,$D:$D,Dados!$B:$B,$N$2,Dados!$I:$I,$3:$3)&lt;&gt;0),SUMIFS(Dados!$F:$F,Dados!$C:$C,$D:$D,Dados!$B:$B,$N$2,Dados!$I:$I,$3:$3)%*$I$2,$I$2))</f>
        <v/>
      </c>
      <c r="J37" s="9" t="str">
        <f t="shared" si="0"/>
        <v/>
      </c>
      <c r="K37" s="9" t="str">
        <f>IF($G37="SEM MOVIMENTO","",IF(AND($G37="AVALIADO",SUMIFS(Dados!$A:$A,Dados!$C:$C,$D:$D,Dados!$B:$B,$N$2,Dados!$I:$I,$3:$3)&lt;&gt;0),SUMIFS(Dados!$F:$F,Dados!$C:$C,$D:$D,Dados!$B:$B,$N$2,Dados!$I:$I,$3:$3)%*$K$2,$K$2))</f>
        <v/>
      </c>
      <c r="L37" s="9" t="str">
        <f>IF($G37="SEM MOVIMENTO","",IF(AND($G37="AVALIADO",SUMIFS(Dados!$A:$A,Dados!$C:$C,$D:$D,Dados!$B:$B,$N$2,Dados!$I:$I,$3:$3)&lt;&gt;0),SUMIFS(Dados!$F:$F,Dados!$C:$C,$D:$D,Dados!$B:$B,$N$2,Dados!$I:$I,$3:$3)%*$L$2,$L$2))</f>
        <v/>
      </c>
      <c r="M37" s="9" t="str">
        <f>IF($G37="SEM MOVIMENTO","",IF(AND($G37="AVALIADO",SUMIFS(Dados!$A:$A,Dados!$C:$C,$D:$D,Dados!$B:$B,$N$2,Dados!$I:$I,$3:$3)&lt;&gt;0),SUMIFS(Dados!$F:$F,Dados!$C:$C,$D:$D,Dados!$B:$B,$N$2,Dados!$I:$I,$3:$3)%*$M$2,$M$2))</f>
        <v/>
      </c>
      <c r="N37" s="7">
        <f t="shared" si="1"/>
        <v>0</v>
      </c>
    </row>
    <row r="38" spans="1:14" ht="15.75" x14ac:dyDescent="0.25">
      <c r="A38" s="1">
        <v>1193</v>
      </c>
      <c r="B38" s="2" t="s">
        <v>117</v>
      </c>
      <c r="C38" s="1" t="s">
        <v>118</v>
      </c>
      <c r="D38" s="43">
        <v>1193</v>
      </c>
      <c r="E38" s="1" t="s">
        <v>138</v>
      </c>
      <c r="F38" s="1" t="s">
        <v>135</v>
      </c>
      <c r="G38" s="1" t="str">
        <f>IF(SUMIFS(Dados!$A:$A,Dados!$C:$C,'IDGF-Nov'!$D:$D,Dados!$B:$B,'IDGF-Nov'!$N$2)=0,"SEM MOVIMENTO","AVALIADO")</f>
        <v>SEM MOVIMENTO</v>
      </c>
      <c r="H38" s="42" t="s">
        <v>348</v>
      </c>
      <c r="I38" s="9" t="str">
        <f>IF($G38="SEM MOVIMENTO","",IF(AND($G38="AVALIADO",SUMIFS(Dados!$A:$A,Dados!$C:$C,$D:$D,Dados!$B:$B,$N$2,Dados!$I:$I,$3:$3)&lt;&gt;0),SUMIFS(Dados!$F:$F,Dados!$C:$C,$D:$D,Dados!$B:$B,$N$2,Dados!$I:$I,$3:$3)%*$I$2,$I$2))</f>
        <v/>
      </c>
      <c r="J38" s="9" t="str">
        <f t="shared" si="0"/>
        <v/>
      </c>
      <c r="K38" s="9" t="str">
        <f>IF($G38="SEM MOVIMENTO","",IF(AND($G38="AVALIADO",SUMIFS(Dados!$A:$A,Dados!$C:$C,$D:$D,Dados!$B:$B,$N$2,Dados!$I:$I,$3:$3)&lt;&gt;0),SUMIFS(Dados!$F:$F,Dados!$C:$C,$D:$D,Dados!$B:$B,$N$2,Dados!$I:$I,$3:$3)%*$K$2,$K$2))</f>
        <v/>
      </c>
      <c r="L38" s="9" t="str">
        <f>IF($G38="SEM MOVIMENTO","",IF(AND($G38="AVALIADO",SUMIFS(Dados!$A:$A,Dados!$C:$C,$D:$D,Dados!$B:$B,$N$2,Dados!$I:$I,$3:$3)&lt;&gt;0),SUMIFS(Dados!$F:$F,Dados!$C:$C,$D:$D,Dados!$B:$B,$N$2,Dados!$I:$I,$3:$3)%*$L$2,$L$2))</f>
        <v/>
      </c>
      <c r="M38" s="9" t="str">
        <f>IF($G38="SEM MOVIMENTO","",IF(AND($G38="AVALIADO",SUMIFS(Dados!$A:$A,Dados!$C:$C,$D:$D,Dados!$B:$B,$N$2,Dados!$I:$I,$3:$3)&lt;&gt;0),SUMIFS(Dados!$F:$F,Dados!$C:$C,$D:$D,Dados!$B:$B,$N$2,Dados!$I:$I,$3:$3)%*$M$2,$M$2))</f>
        <v/>
      </c>
      <c r="N38" s="7">
        <f t="shared" si="1"/>
        <v>0</v>
      </c>
    </row>
    <row r="39" spans="1:14" ht="15.75" x14ac:dyDescent="0.25">
      <c r="A39" s="1">
        <v>1292</v>
      </c>
      <c r="B39" s="2" t="s">
        <v>113</v>
      </c>
      <c r="C39" s="1" t="s">
        <v>114</v>
      </c>
      <c r="D39" s="43">
        <v>1292</v>
      </c>
      <c r="E39" s="1" t="s">
        <v>138</v>
      </c>
      <c r="F39" s="1" t="s">
        <v>134</v>
      </c>
      <c r="G39" s="1" t="str">
        <f>IF(SUMIFS(Dados!$A:$A,Dados!$C:$C,'IDGF-Nov'!$D:$D,Dados!$B:$B,'IDGF-Nov'!$N$2)=0,"SEM MOVIMENTO","AVALIADO")</f>
        <v>SEM MOVIMENTO</v>
      </c>
      <c r="H39" s="42" t="s">
        <v>348</v>
      </c>
      <c r="I39" s="9" t="str">
        <f>IF($G39="SEM MOVIMENTO","",IF(AND($G39="AVALIADO",SUMIFS(Dados!$A:$A,Dados!$C:$C,$D:$D,Dados!$B:$B,$N$2,Dados!$I:$I,$3:$3)&lt;&gt;0),SUMIFS(Dados!$F:$F,Dados!$C:$C,$D:$D,Dados!$B:$B,$N$2,Dados!$I:$I,$3:$3)%*$I$2,$I$2))</f>
        <v/>
      </c>
      <c r="J39" s="9" t="str">
        <f t="shared" si="0"/>
        <v/>
      </c>
      <c r="K39" s="9" t="str">
        <f>IF($G39="SEM MOVIMENTO","",IF(AND($G39="AVALIADO",SUMIFS(Dados!$A:$A,Dados!$C:$C,$D:$D,Dados!$B:$B,$N$2,Dados!$I:$I,$3:$3)&lt;&gt;0),SUMIFS(Dados!$F:$F,Dados!$C:$C,$D:$D,Dados!$B:$B,$N$2,Dados!$I:$I,$3:$3)%*$K$2,$K$2))</f>
        <v/>
      </c>
      <c r="L39" s="9" t="str">
        <f>IF($G39="SEM MOVIMENTO","",IF(AND($G39="AVALIADO",SUMIFS(Dados!$A:$A,Dados!$C:$C,$D:$D,Dados!$B:$B,$N$2,Dados!$I:$I,$3:$3)&lt;&gt;0),SUMIFS(Dados!$F:$F,Dados!$C:$C,$D:$D,Dados!$B:$B,$N$2,Dados!$I:$I,$3:$3)%*$L$2,$L$2))</f>
        <v/>
      </c>
      <c r="M39" s="9" t="str">
        <f>IF($G39="SEM MOVIMENTO","",IF(AND($G39="AVALIADO",SUMIFS(Dados!$A:$A,Dados!$C:$C,$D:$D,Dados!$B:$B,$N$2,Dados!$I:$I,$3:$3)&lt;&gt;0),SUMIFS(Dados!$F:$F,Dados!$C:$C,$D:$D,Dados!$B:$B,$N$2,Dados!$I:$I,$3:$3)%*$M$2,$M$2))</f>
        <v/>
      </c>
      <c r="N39" s="7">
        <f t="shared" si="1"/>
        <v>0</v>
      </c>
    </row>
    <row r="40" spans="1:14" ht="15.75" x14ac:dyDescent="0.25">
      <c r="A40" s="1">
        <v>1484</v>
      </c>
      <c r="B40" s="2" t="s">
        <v>126</v>
      </c>
      <c r="C40" s="1" t="s">
        <v>127</v>
      </c>
      <c r="D40" s="43">
        <v>1484</v>
      </c>
      <c r="E40" s="1" t="s">
        <v>138</v>
      </c>
      <c r="F40" s="1" t="s">
        <v>136</v>
      </c>
      <c r="G40" s="1" t="str">
        <f>IF(SUMIFS(Dados!$A:$A,Dados!$C:$C,'IDGF-Nov'!$D:$D,Dados!$B:$B,'IDGF-Nov'!$N$2)=0,"SEM MOVIMENTO","AVALIADO")</f>
        <v>SEM MOVIMENTO</v>
      </c>
      <c r="H40" s="42" t="s">
        <v>348</v>
      </c>
      <c r="I40" s="9" t="str">
        <f>IF($G40="SEM MOVIMENTO","",IF(AND($G40="AVALIADO",SUMIFS(Dados!$A:$A,Dados!$C:$C,$D:$D,Dados!$B:$B,$N$2,Dados!$I:$I,$3:$3)&lt;&gt;0),SUMIFS(Dados!$F:$F,Dados!$C:$C,$D:$D,Dados!$B:$B,$N$2,Dados!$I:$I,$3:$3)%*$I$2,$I$2))</f>
        <v/>
      </c>
      <c r="J40" s="9" t="str">
        <f t="shared" si="0"/>
        <v/>
      </c>
      <c r="K40" s="9" t="str">
        <f>IF($G40="SEM MOVIMENTO","",IF(AND($G40="AVALIADO",SUMIFS(Dados!$A:$A,Dados!$C:$C,$D:$D,Dados!$B:$B,$N$2,Dados!$I:$I,$3:$3)&lt;&gt;0),SUMIFS(Dados!$F:$F,Dados!$C:$C,$D:$D,Dados!$B:$B,$N$2,Dados!$I:$I,$3:$3)%*$K$2,$K$2))</f>
        <v/>
      </c>
      <c r="L40" s="9" t="str">
        <f>IF($G40="SEM MOVIMENTO","",IF(AND($G40="AVALIADO",SUMIFS(Dados!$A:$A,Dados!$C:$C,$D:$D,Dados!$B:$B,$N$2,Dados!$I:$I,$3:$3)&lt;&gt;0),SUMIFS(Dados!$F:$F,Dados!$C:$C,$D:$D,Dados!$B:$B,$N$2,Dados!$I:$I,$3:$3)%*$L$2,$L$2))</f>
        <v/>
      </c>
      <c r="M40" s="9" t="str">
        <f>IF($G40="SEM MOVIMENTO","",IF(AND($G40="AVALIADO",SUMIFS(Dados!$A:$A,Dados!$C:$C,$D:$D,Dados!$B:$B,$N$2,Dados!$I:$I,$3:$3)&lt;&gt;0),SUMIFS(Dados!$F:$F,Dados!$C:$C,$D:$D,Dados!$B:$B,$N$2,Dados!$I:$I,$3:$3)%*$M$2,$M$2))</f>
        <v/>
      </c>
      <c r="N40" s="7">
        <f t="shared" si="1"/>
        <v>0</v>
      </c>
    </row>
    <row r="41" spans="1:14" ht="15.75" x14ac:dyDescent="0.25">
      <c r="A41" s="1">
        <v>1829</v>
      </c>
      <c r="B41" s="2" t="s">
        <v>78</v>
      </c>
      <c r="C41" s="1" t="s">
        <v>79</v>
      </c>
      <c r="D41" s="43">
        <v>1829</v>
      </c>
      <c r="E41" s="1" t="s">
        <v>90</v>
      </c>
      <c r="F41" s="1" t="s">
        <v>80</v>
      </c>
      <c r="G41" s="1" t="str">
        <f>IF(SUMIFS(Dados!$A:$A,Dados!$C:$C,'IDGF-Nov'!$D:$D,Dados!$B:$B,'IDGF-Nov'!$N$2)=0,"SEM MOVIMENTO","AVALIADO")</f>
        <v>SEM MOVIMENTO</v>
      </c>
      <c r="H41" s="42" t="s">
        <v>348</v>
      </c>
      <c r="I41" s="9" t="str">
        <f>IF($G41="SEM MOVIMENTO","",IF(AND($G41="AVALIADO",SUMIFS(Dados!$A:$A,Dados!$C:$C,$D:$D,Dados!$B:$B,$N$2,Dados!$I:$I,$3:$3)&lt;&gt;0),SUMIFS(Dados!$F:$F,Dados!$C:$C,$D:$D,Dados!$B:$B,$N$2,Dados!$I:$I,$3:$3)%*$I$2,$I$2))</f>
        <v/>
      </c>
      <c r="J41" s="9" t="str">
        <f t="shared" si="0"/>
        <v/>
      </c>
      <c r="K41" s="9" t="str">
        <f>IF($G41="SEM MOVIMENTO","",IF(AND($G41="AVALIADO",SUMIFS(Dados!$A:$A,Dados!$C:$C,$D:$D,Dados!$B:$B,$N$2,Dados!$I:$I,$3:$3)&lt;&gt;0),SUMIFS(Dados!$F:$F,Dados!$C:$C,$D:$D,Dados!$B:$B,$N$2,Dados!$I:$I,$3:$3)%*$K$2,$K$2))</f>
        <v/>
      </c>
      <c r="L41" s="9" t="str">
        <f>IF($G41="SEM MOVIMENTO","",IF(AND($G41="AVALIADO",SUMIFS(Dados!$A:$A,Dados!$C:$C,$D:$D,Dados!$B:$B,$N$2,Dados!$I:$I,$3:$3)&lt;&gt;0),SUMIFS(Dados!$F:$F,Dados!$C:$C,$D:$D,Dados!$B:$B,$N$2,Dados!$I:$I,$3:$3)%*$L$2,$L$2))</f>
        <v/>
      </c>
      <c r="M41" s="9" t="str">
        <f>IF($G41="SEM MOVIMENTO","",IF(AND($G41="AVALIADO",SUMIFS(Dados!$A:$A,Dados!$C:$C,$D:$D,Dados!$B:$B,$N$2,Dados!$I:$I,$3:$3)&lt;&gt;0),SUMIFS(Dados!$F:$F,Dados!$C:$C,$D:$D,Dados!$B:$B,$N$2,Dados!$I:$I,$3:$3)%*$M$2,$M$2))</f>
        <v/>
      </c>
      <c r="N41" s="7">
        <f t="shared" si="1"/>
        <v>0</v>
      </c>
    </row>
    <row r="42" spans="1:14" ht="15.75" x14ac:dyDescent="0.25">
      <c r="A42" s="1">
        <v>1428</v>
      </c>
      <c r="B42" s="2" t="s">
        <v>81</v>
      </c>
      <c r="C42" s="1" t="s">
        <v>82</v>
      </c>
      <c r="D42" s="43">
        <v>1428</v>
      </c>
      <c r="E42" s="1" t="s">
        <v>90</v>
      </c>
      <c r="F42" s="1" t="s">
        <v>80</v>
      </c>
      <c r="G42" s="1" t="str">
        <f>IF(SUMIFS(Dados!$A:$A,Dados!$C:$C,'IDGF-Nov'!$D:$D,Dados!$B:$B,'IDGF-Nov'!$N$2)=0,"SEM MOVIMENTO","AVALIADO")</f>
        <v>SEM MOVIMENTO</v>
      </c>
      <c r="H42" s="42" t="s">
        <v>348</v>
      </c>
      <c r="I42" s="9" t="str">
        <f>IF($G42="SEM MOVIMENTO","",IF(AND($G42="AVALIADO",SUMIFS(Dados!$A:$A,Dados!$C:$C,$D:$D,Dados!$B:$B,$N$2,Dados!$I:$I,$3:$3)&lt;&gt;0),SUMIFS(Dados!$F:$F,Dados!$C:$C,$D:$D,Dados!$B:$B,$N$2,Dados!$I:$I,$3:$3)%*$I$2,$I$2))</f>
        <v/>
      </c>
      <c r="J42" s="9" t="str">
        <f t="shared" si="0"/>
        <v/>
      </c>
      <c r="K42" s="9" t="str">
        <f>IF($G42="SEM MOVIMENTO","",IF(AND($G42="AVALIADO",SUMIFS(Dados!$A:$A,Dados!$C:$C,$D:$D,Dados!$B:$B,$N$2,Dados!$I:$I,$3:$3)&lt;&gt;0),SUMIFS(Dados!$F:$F,Dados!$C:$C,$D:$D,Dados!$B:$B,$N$2,Dados!$I:$I,$3:$3)%*$K$2,$K$2))</f>
        <v/>
      </c>
      <c r="L42" s="9" t="str">
        <f>IF($G42="SEM MOVIMENTO","",IF(AND($G42="AVALIADO",SUMIFS(Dados!$A:$A,Dados!$C:$C,$D:$D,Dados!$B:$B,$N$2,Dados!$I:$I,$3:$3)&lt;&gt;0),SUMIFS(Dados!$F:$F,Dados!$C:$C,$D:$D,Dados!$B:$B,$N$2,Dados!$I:$I,$3:$3)%*$L$2,$L$2))</f>
        <v/>
      </c>
      <c r="M42" s="9" t="str">
        <f>IF($G42="SEM MOVIMENTO","",IF(AND($G42="AVALIADO",SUMIFS(Dados!$A:$A,Dados!$C:$C,$D:$D,Dados!$B:$B,$N$2,Dados!$I:$I,$3:$3)&lt;&gt;0),SUMIFS(Dados!$F:$F,Dados!$C:$C,$D:$D,Dados!$B:$B,$N$2,Dados!$I:$I,$3:$3)%*$M$2,$M$2))</f>
        <v/>
      </c>
      <c r="N42" s="7">
        <f t="shared" si="1"/>
        <v>0</v>
      </c>
    </row>
    <row r="43" spans="1:14" ht="15.75" x14ac:dyDescent="0.25">
      <c r="A43" s="1">
        <v>1495</v>
      </c>
      <c r="B43" s="2" t="s">
        <v>15</v>
      </c>
      <c r="C43" s="1" t="s">
        <v>16</v>
      </c>
      <c r="D43" s="43">
        <v>1495</v>
      </c>
      <c r="E43" s="1" t="s">
        <v>90</v>
      </c>
      <c r="F43" s="1" t="s">
        <v>17</v>
      </c>
      <c r="G43" s="1" t="str">
        <f>IF(SUMIFS(Dados!$A:$A,Dados!$C:$C,'IDGF-Nov'!$D:$D,Dados!$B:$B,'IDGF-Nov'!$N$2)=0,"SEM MOVIMENTO","AVALIADO")</f>
        <v>SEM MOVIMENTO</v>
      </c>
      <c r="H43" s="42" t="s">
        <v>348</v>
      </c>
      <c r="I43" s="9" t="str">
        <f>IF($G43="SEM MOVIMENTO","",IF(AND($G43="AVALIADO",SUMIFS(Dados!$A:$A,Dados!$C:$C,$D:$D,Dados!$B:$B,$N$2,Dados!$I:$I,$3:$3)&lt;&gt;0),SUMIFS(Dados!$F:$F,Dados!$C:$C,$D:$D,Dados!$B:$B,$N$2,Dados!$I:$I,$3:$3)%*$I$2,$I$2))</f>
        <v/>
      </c>
      <c r="J43" s="9" t="str">
        <f t="shared" si="0"/>
        <v/>
      </c>
      <c r="K43" s="9" t="str">
        <f>IF($G43="SEM MOVIMENTO","",IF(AND($G43="AVALIADO",SUMIFS(Dados!$A:$A,Dados!$C:$C,$D:$D,Dados!$B:$B,$N$2,Dados!$I:$I,$3:$3)&lt;&gt;0),SUMIFS(Dados!$F:$F,Dados!$C:$C,$D:$D,Dados!$B:$B,$N$2,Dados!$I:$I,$3:$3)%*$K$2,$K$2))</f>
        <v/>
      </c>
      <c r="L43" s="9" t="str">
        <f>IF($G43="SEM MOVIMENTO","",IF(AND($G43="AVALIADO",SUMIFS(Dados!$A:$A,Dados!$C:$C,$D:$D,Dados!$B:$B,$N$2,Dados!$I:$I,$3:$3)&lt;&gt;0),SUMIFS(Dados!$F:$F,Dados!$C:$C,$D:$D,Dados!$B:$B,$N$2,Dados!$I:$I,$3:$3)%*$L$2,$L$2))</f>
        <v/>
      </c>
      <c r="M43" s="9" t="str">
        <f>IF($G43="SEM MOVIMENTO","",IF(AND($G43="AVALIADO",SUMIFS(Dados!$A:$A,Dados!$C:$C,$D:$D,Dados!$B:$B,$N$2,Dados!$I:$I,$3:$3)&lt;&gt;0),SUMIFS(Dados!$F:$F,Dados!$C:$C,$D:$D,Dados!$B:$B,$N$2,Dados!$I:$I,$3:$3)%*$M$2,$M$2))</f>
        <v/>
      </c>
      <c r="N43" s="7">
        <f t="shared" si="1"/>
        <v>0</v>
      </c>
    </row>
    <row r="44" spans="1:14" ht="15.75" x14ac:dyDescent="0.25">
      <c r="A44" s="1">
        <v>1806</v>
      </c>
      <c r="B44" s="2" t="s">
        <v>4</v>
      </c>
      <c r="C44" s="1" t="s">
        <v>5</v>
      </c>
      <c r="D44" s="43">
        <v>1806</v>
      </c>
      <c r="E44" s="1" t="s">
        <v>89</v>
      </c>
      <c r="F44" s="1" t="s">
        <v>6</v>
      </c>
      <c r="G44" s="1" t="str">
        <f>IF(SUMIFS(Dados!$A:$A,Dados!$C:$C,'IDGF-Nov'!$D:$D,Dados!$B:$B,'IDGF-Nov'!$N$2)=0,"SEM MOVIMENTO","AVALIADO")</f>
        <v>SEM MOVIMENTO</v>
      </c>
      <c r="H44" s="42" t="s">
        <v>348</v>
      </c>
      <c r="I44" s="9" t="str">
        <f>IF($G44="SEM MOVIMENTO","",IF(AND($G44="AVALIADO",SUMIFS(Dados!$A:$A,Dados!$C:$C,$D:$D,Dados!$B:$B,$N$2,Dados!$I:$I,$3:$3)&lt;&gt;0),SUMIFS(Dados!$F:$F,Dados!$C:$C,$D:$D,Dados!$B:$B,$N$2,Dados!$I:$I,$3:$3)%*$I$2,$I$2))</f>
        <v/>
      </c>
      <c r="J44" s="9" t="str">
        <f t="shared" si="0"/>
        <v/>
      </c>
      <c r="K44" s="9" t="str">
        <f>IF($G44="SEM MOVIMENTO","",IF(AND($G44="AVALIADO",SUMIFS(Dados!$A:$A,Dados!$C:$C,$D:$D,Dados!$B:$B,$N$2,Dados!$I:$I,$3:$3)&lt;&gt;0),SUMIFS(Dados!$F:$F,Dados!$C:$C,$D:$D,Dados!$B:$B,$N$2,Dados!$I:$I,$3:$3)%*$K$2,$K$2))</f>
        <v/>
      </c>
      <c r="L44" s="9" t="str">
        <f>IF($G44="SEM MOVIMENTO","",IF(AND($G44="AVALIADO",SUMIFS(Dados!$A:$A,Dados!$C:$C,$D:$D,Dados!$B:$B,$N$2,Dados!$I:$I,$3:$3)&lt;&gt;0),SUMIFS(Dados!$F:$F,Dados!$C:$C,$D:$D,Dados!$B:$B,$N$2,Dados!$I:$I,$3:$3)%*$L$2,$L$2))</f>
        <v/>
      </c>
      <c r="M44" s="9" t="str">
        <f>IF($G44="SEM MOVIMENTO","",IF(AND($G44="AVALIADO",SUMIFS(Dados!$A:$A,Dados!$C:$C,$D:$D,Dados!$B:$B,$N$2,Dados!$I:$I,$3:$3)&lt;&gt;0),SUMIFS(Dados!$F:$F,Dados!$C:$C,$D:$D,Dados!$B:$B,$N$2,Dados!$I:$I,$3:$3)%*$M$2,$M$2))</f>
        <v/>
      </c>
      <c r="N44" s="7">
        <f t="shared" si="1"/>
        <v>0</v>
      </c>
    </row>
    <row r="45" spans="1:14" ht="15.75" x14ac:dyDescent="0.25">
      <c r="A45" s="1">
        <v>2040</v>
      </c>
      <c r="B45" s="2" t="s">
        <v>7</v>
      </c>
      <c r="C45" s="1" t="s">
        <v>8</v>
      </c>
      <c r="D45" s="43">
        <v>2040</v>
      </c>
      <c r="E45" s="1" t="s">
        <v>89</v>
      </c>
      <c r="F45" s="1" t="s">
        <v>6</v>
      </c>
      <c r="G45" s="1" t="str">
        <f>IF(SUMIFS(Dados!$A:$A,Dados!$C:$C,'IDGF-Nov'!$D:$D,Dados!$B:$B,'IDGF-Nov'!$N$2)=0,"SEM MOVIMENTO","AVALIADO")</f>
        <v>SEM MOVIMENTO</v>
      </c>
      <c r="H45" s="42" t="s">
        <v>348</v>
      </c>
      <c r="I45" s="9" t="str">
        <f>IF($G45="SEM MOVIMENTO","",IF(AND($G45="AVALIADO",SUMIFS(Dados!$A:$A,Dados!$C:$C,$D:$D,Dados!$B:$B,$N$2,Dados!$I:$I,$3:$3)&lt;&gt;0),SUMIFS(Dados!$F:$F,Dados!$C:$C,$D:$D,Dados!$B:$B,$N$2,Dados!$I:$I,$3:$3)%*$I$2,$I$2))</f>
        <v/>
      </c>
      <c r="J45" s="9" t="str">
        <f t="shared" si="0"/>
        <v/>
      </c>
      <c r="K45" s="9" t="str">
        <f>IF($G45="SEM MOVIMENTO","",IF(AND($G45="AVALIADO",SUMIFS(Dados!$A:$A,Dados!$C:$C,$D:$D,Dados!$B:$B,$N$2,Dados!$I:$I,$3:$3)&lt;&gt;0),SUMIFS(Dados!$F:$F,Dados!$C:$C,$D:$D,Dados!$B:$B,$N$2,Dados!$I:$I,$3:$3)%*$K$2,$K$2))</f>
        <v/>
      </c>
      <c r="L45" s="9" t="str">
        <f>IF($G45="SEM MOVIMENTO","",IF(AND($G45="AVALIADO",SUMIFS(Dados!$A:$A,Dados!$C:$C,$D:$D,Dados!$B:$B,$N$2,Dados!$I:$I,$3:$3)&lt;&gt;0),SUMIFS(Dados!$F:$F,Dados!$C:$C,$D:$D,Dados!$B:$B,$N$2,Dados!$I:$I,$3:$3)%*$L$2,$L$2))</f>
        <v/>
      </c>
      <c r="M45" s="9" t="str">
        <f>IF($G45="SEM MOVIMENTO","",IF(AND($G45="AVALIADO",SUMIFS(Dados!$A:$A,Dados!$C:$C,$D:$D,Dados!$B:$B,$N$2,Dados!$I:$I,$3:$3)&lt;&gt;0),SUMIFS(Dados!$F:$F,Dados!$C:$C,$D:$D,Dados!$B:$B,$N$2,Dados!$I:$I,$3:$3)%*$M$2,$M$2))</f>
        <v/>
      </c>
      <c r="N45" s="7">
        <f t="shared" si="1"/>
        <v>0</v>
      </c>
    </row>
    <row r="46" spans="1:14" ht="15.75" x14ac:dyDescent="0.25">
      <c r="A46" s="1">
        <v>1903</v>
      </c>
      <c r="B46" s="2" t="s">
        <v>99</v>
      </c>
      <c r="C46" s="1" t="s">
        <v>100</v>
      </c>
      <c r="D46" s="43">
        <v>1903</v>
      </c>
      <c r="E46" s="1" t="s">
        <v>89</v>
      </c>
      <c r="F46" s="1" t="s">
        <v>94</v>
      </c>
      <c r="G46" s="1" t="str">
        <f>IF(SUMIFS(Dados!$A:$A,Dados!$C:$C,'IDGF-Nov'!$D:$D,Dados!$B:$B,'IDGF-Nov'!$N$2)=0,"SEM MOVIMENTO","AVALIADO")</f>
        <v>SEM MOVIMENTO</v>
      </c>
      <c r="H46" s="42" t="s">
        <v>348</v>
      </c>
      <c r="I46" s="9" t="str">
        <f>IF($G46="SEM MOVIMENTO","",IF(AND($G46="AVALIADO",SUMIFS(Dados!$A:$A,Dados!$C:$C,$D:$D,Dados!$B:$B,$N$2,Dados!$I:$I,$3:$3)&lt;&gt;0),SUMIFS(Dados!$F:$F,Dados!$C:$C,$D:$D,Dados!$B:$B,$N$2,Dados!$I:$I,$3:$3)%*$I$2,$I$2))</f>
        <v/>
      </c>
      <c r="J46" s="9" t="str">
        <f t="shared" si="0"/>
        <v/>
      </c>
      <c r="K46" s="9" t="str">
        <f>IF($G46="SEM MOVIMENTO","",IF(AND($G46="AVALIADO",SUMIFS(Dados!$A:$A,Dados!$C:$C,$D:$D,Dados!$B:$B,$N$2,Dados!$I:$I,$3:$3)&lt;&gt;0),SUMIFS(Dados!$F:$F,Dados!$C:$C,$D:$D,Dados!$B:$B,$N$2,Dados!$I:$I,$3:$3)%*$K$2,$K$2))</f>
        <v/>
      </c>
      <c r="L46" s="9" t="str">
        <f>IF($G46="SEM MOVIMENTO","",IF(AND($G46="AVALIADO",SUMIFS(Dados!$A:$A,Dados!$C:$C,$D:$D,Dados!$B:$B,$N$2,Dados!$I:$I,$3:$3)&lt;&gt;0),SUMIFS(Dados!$F:$F,Dados!$C:$C,$D:$D,Dados!$B:$B,$N$2,Dados!$I:$I,$3:$3)%*$L$2,$L$2))</f>
        <v/>
      </c>
      <c r="M46" s="9" t="str">
        <f>IF($G46="SEM MOVIMENTO","",IF(AND($G46="AVALIADO",SUMIFS(Dados!$A:$A,Dados!$C:$C,$D:$D,Dados!$B:$B,$N$2,Dados!$I:$I,$3:$3)&lt;&gt;0),SUMIFS(Dados!$F:$F,Dados!$C:$C,$D:$D,Dados!$B:$B,$N$2,Dados!$I:$I,$3:$3)%*$M$2,$M$2))</f>
        <v/>
      </c>
      <c r="N46" s="7">
        <f t="shared" si="1"/>
        <v>0</v>
      </c>
    </row>
    <row r="47" spans="1:14" ht="15.75" x14ac:dyDescent="0.25">
      <c r="A47" s="1">
        <v>2541</v>
      </c>
      <c r="B47" s="2" t="s">
        <v>9</v>
      </c>
      <c r="C47" s="1" t="s">
        <v>10</v>
      </c>
      <c r="D47" s="43">
        <v>2541</v>
      </c>
      <c r="E47" s="1" t="s">
        <v>89</v>
      </c>
      <c r="F47" s="1" t="s">
        <v>6</v>
      </c>
      <c r="G47" s="1" t="str">
        <f>IF(SUMIFS(Dados!$A:$A,Dados!$C:$C,'IDGF-Nov'!$D:$D,Dados!$B:$B,'IDGF-Nov'!$N$2)=0,"SEM MOVIMENTO","AVALIADO")</f>
        <v>SEM MOVIMENTO</v>
      </c>
      <c r="H47" s="42" t="s">
        <v>348</v>
      </c>
      <c r="I47" s="9" t="str">
        <f>IF($G47="SEM MOVIMENTO","",IF(AND($G47="AVALIADO",SUMIFS(Dados!$A:$A,Dados!$C:$C,$D:$D,Dados!$B:$B,$N$2,Dados!$I:$I,$3:$3)&lt;&gt;0),SUMIFS(Dados!$F:$F,Dados!$C:$C,$D:$D,Dados!$B:$B,$N$2,Dados!$I:$I,$3:$3)%*$I$2,$I$2))</f>
        <v/>
      </c>
      <c r="J47" s="9" t="str">
        <f t="shared" si="0"/>
        <v/>
      </c>
      <c r="K47" s="9" t="str">
        <f>IF($G47="SEM MOVIMENTO","",IF(AND($G47="AVALIADO",SUMIFS(Dados!$A:$A,Dados!$C:$C,$D:$D,Dados!$B:$B,$N$2,Dados!$I:$I,$3:$3)&lt;&gt;0),SUMIFS(Dados!$F:$F,Dados!$C:$C,$D:$D,Dados!$B:$B,$N$2,Dados!$I:$I,$3:$3)%*$K$2,$K$2))</f>
        <v/>
      </c>
      <c r="L47" s="9" t="str">
        <f>IF($G47="SEM MOVIMENTO","",IF(AND($G47="AVALIADO",SUMIFS(Dados!$A:$A,Dados!$C:$C,$D:$D,Dados!$B:$B,$N$2,Dados!$I:$I,$3:$3)&lt;&gt;0),SUMIFS(Dados!$F:$F,Dados!$C:$C,$D:$D,Dados!$B:$B,$N$2,Dados!$I:$I,$3:$3)%*$L$2,$L$2))</f>
        <v/>
      </c>
      <c r="M47" s="9" t="str">
        <f>IF($G47="SEM MOVIMENTO","",IF(AND($G47="AVALIADO",SUMIFS(Dados!$A:$A,Dados!$C:$C,$D:$D,Dados!$B:$B,$N$2,Dados!$I:$I,$3:$3)&lt;&gt;0),SUMIFS(Dados!$F:$F,Dados!$C:$C,$D:$D,Dados!$B:$B,$N$2,Dados!$I:$I,$3:$3)%*$M$2,$M$2))</f>
        <v/>
      </c>
      <c r="N47" s="7">
        <f t="shared" si="1"/>
        <v>0</v>
      </c>
    </row>
    <row r="48" spans="1:14" ht="15.75" x14ac:dyDescent="0.25">
      <c r="A48" s="1">
        <v>1827</v>
      </c>
      <c r="B48" s="2" t="s">
        <v>13</v>
      </c>
      <c r="C48" s="1" t="s">
        <v>14</v>
      </c>
      <c r="D48" s="43">
        <v>1827</v>
      </c>
      <c r="E48" s="1" t="s">
        <v>89</v>
      </c>
      <c r="F48" s="1" t="s">
        <v>6</v>
      </c>
      <c r="G48" s="1" t="str">
        <f>IF(SUMIFS(Dados!$A:$A,Dados!$C:$C,'IDGF-Nov'!$D:$D,Dados!$B:$B,'IDGF-Nov'!$N$2)=0,"SEM MOVIMENTO","AVALIADO")</f>
        <v>SEM MOVIMENTO</v>
      </c>
      <c r="H48" s="42" t="s">
        <v>348</v>
      </c>
      <c r="I48" s="9" t="str">
        <f>IF($G48="SEM MOVIMENTO","",IF(AND($G48="AVALIADO",SUMIFS(Dados!$A:$A,Dados!$C:$C,$D:$D,Dados!$B:$B,$N$2,Dados!$I:$I,$3:$3)&lt;&gt;0),SUMIFS(Dados!$F:$F,Dados!$C:$C,$D:$D,Dados!$B:$B,$N$2,Dados!$I:$I,$3:$3)%*$I$2,$I$2))</f>
        <v/>
      </c>
      <c r="J48" s="9" t="str">
        <f t="shared" si="0"/>
        <v/>
      </c>
      <c r="K48" s="9" t="str">
        <f>IF($G48="SEM MOVIMENTO","",IF(AND($G48="AVALIADO",SUMIFS(Dados!$A:$A,Dados!$C:$C,$D:$D,Dados!$B:$B,$N$2,Dados!$I:$I,$3:$3)&lt;&gt;0),SUMIFS(Dados!$F:$F,Dados!$C:$C,$D:$D,Dados!$B:$B,$N$2,Dados!$I:$I,$3:$3)%*$K$2,$K$2))</f>
        <v/>
      </c>
      <c r="L48" s="9" t="str">
        <f>IF($G48="SEM MOVIMENTO","",IF(AND($G48="AVALIADO",SUMIFS(Dados!$A:$A,Dados!$C:$C,$D:$D,Dados!$B:$B,$N$2,Dados!$I:$I,$3:$3)&lt;&gt;0),SUMIFS(Dados!$F:$F,Dados!$C:$C,$D:$D,Dados!$B:$B,$N$2,Dados!$I:$I,$3:$3)%*$L$2,$L$2))</f>
        <v/>
      </c>
      <c r="M48" s="9" t="str">
        <f>IF($G48="SEM MOVIMENTO","",IF(AND($G48="AVALIADO",SUMIFS(Dados!$A:$A,Dados!$C:$C,$D:$D,Dados!$B:$B,$N$2,Dados!$I:$I,$3:$3)&lt;&gt;0),SUMIFS(Dados!$F:$F,Dados!$C:$C,$D:$D,Dados!$B:$B,$N$2,Dados!$I:$I,$3:$3)%*$M$2,$M$2))</f>
        <v/>
      </c>
      <c r="N48" s="7">
        <f t="shared" si="1"/>
        <v>0</v>
      </c>
    </row>
    <row r="49" spans="1:14" ht="15.75" x14ac:dyDescent="0.25">
      <c r="A49" s="1">
        <v>1280</v>
      </c>
      <c r="B49" s="2" t="s">
        <v>53</v>
      </c>
      <c r="C49" s="1" t="s">
        <v>54</v>
      </c>
      <c r="D49" s="43">
        <v>1280</v>
      </c>
      <c r="E49" s="1" t="s">
        <v>89</v>
      </c>
      <c r="F49" s="1" t="s">
        <v>55</v>
      </c>
      <c r="G49" s="1" t="str">
        <f>IF(SUMIFS(Dados!$A:$A,Dados!$C:$C,'IDGF-Nov'!$D:$D,Dados!$B:$B,'IDGF-Nov'!$N$2)=0,"SEM MOVIMENTO","AVALIADO")</f>
        <v>SEM MOVIMENTO</v>
      </c>
      <c r="H49" s="42" t="s">
        <v>348</v>
      </c>
      <c r="I49" s="9" t="str">
        <f>IF($G49="SEM MOVIMENTO","",IF(AND($G49="AVALIADO",SUMIFS(Dados!$A:$A,Dados!$C:$C,$D:$D,Dados!$B:$B,$N$2,Dados!$I:$I,$3:$3)&lt;&gt;0),SUMIFS(Dados!$F:$F,Dados!$C:$C,$D:$D,Dados!$B:$B,$N$2,Dados!$I:$I,$3:$3)%*$I$2,$I$2))</f>
        <v/>
      </c>
      <c r="J49" s="9"/>
      <c r="K49" s="9" t="str">
        <f>IF($G49="SEM MOVIMENTO","",IF(AND($G49="AVALIADO",SUMIFS(Dados!$A:$A,Dados!$C:$C,$D:$D,Dados!$B:$B,$N$2,Dados!$I:$I,$3:$3)&lt;&gt;0),SUMIFS(Dados!$F:$F,Dados!$C:$C,$D:$D,Dados!$B:$B,$N$2,Dados!$I:$I,$3:$3)%*$K$2,$K$2))</f>
        <v/>
      </c>
      <c r="L49" s="9" t="str">
        <f>IF($G49="SEM MOVIMENTO","",IF(AND($G49="AVALIADO",SUMIFS(Dados!$A:$A,Dados!$C:$C,$D:$D,Dados!$B:$B,$N$2,Dados!$I:$I,$3:$3)&lt;&gt;0),SUMIFS(Dados!$F:$F,Dados!$C:$C,$D:$D,Dados!$B:$B,$N$2,Dados!$I:$I,$3:$3)%*$L$2,$L$2))</f>
        <v/>
      </c>
      <c r="M49" s="9" t="str">
        <f>IF($G49="SEM MOVIMENTO","",IF(AND($G49="AVALIADO",SUMIFS(Dados!$A:$A,Dados!$C:$C,$D:$D,Dados!$B:$B,$N$2,Dados!$I:$I,$3:$3)&lt;&gt;0),SUMIFS(Dados!$F:$F,Dados!$C:$C,$D:$D,Dados!$B:$B,$N$2,Dados!$I:$I,$3:$3)%*$M$2,$M$2))</f>
        <v/>
      </c>
      <c r="N49" s="7">
        <f t="shared" si="1"/>
        <v>0</v>
      </c>
    </row>
    <row r="50" spans="1:14" ht="15.75" x14ac:dyDescent="0.25">
      <c r="A50" s="1">
        <v>1402</v>
      </c>
      <c r="B50" s="2" t="s">
        <v>56</v>
      </c>
      <c r="C50" s="1" t="s">
        <v>57</v>
      </c>
      <c r="D50" s="43">
        <v>1402</v>
      </c>
      <c r="E50" s="1" t="s">
        <v>89</v>
      </c>
      <c r="F50" s="1" t="s">
        <v>58</v>
      </c>
      <c r="G50" s="1" t="str">
        <f>IF(SUMIFS(Dados!$A:$A,Dados!$C:$C,'IDGF-Nov'!$D:$D,Dados!$B:$B,'IDGF-Nov'!$N$2)=0,"SEM MOVIMENTO","AVALIADO")</f>
        <v>SEM MOVIMENTO</v>
      </c>
      <c r="H50" s="42" t="s">
        <v>348</v>
      </c>
      <c r="I50" s="9" t="str">
        <f>IF($G50="SEM MOVIMENTO","",IF(AND($G50="AVALIADO",SUMIFS(Dados!$A:$A,Dados!$C:$C,$D:$D,Dados!$B:$B,$N$2,Dados!$I:$I,$3:$3)&lt;&gt;0),SUMIFS(Dados!$F:$F,Dados!$C:$C,$D:$D,Dados!$B:$B,$N$2,Dados!$I:$I,$3:$3)%*$I$2,$I$2))</f>
        <v/>
      </c>
      <c r="J50" s="9"/>
      <c r="K50" s="9" t="str">
        <f>IF($G50="SEM MOVIMENTO","",IF(AND($G50="AVALIADO",SUMIFS(Dados!$A:$A,Dados!$C:$C,$D:$D,Dados!$B:$B,$N$2,Dados!$I:$I,$3:$3)&lt;&gt;0),SUMIFS(Dados!$F:$F,Dados!$C:$C,$D:$D,Dados!$B:$B,$N$2,Dados!$I:$I,$3:$3)%*$K$2,$K$2))</f>
        <v/>
      </c>
      <c r="L50" s="9" t="str">
        <f>IF($G50="SEM MOVIMENTO","",IF(AND($G50="AVALIADO",SUMIFS(Dados!$A:$A,Dados!$C:$C,$D:$D,Dados!$B:$B,$N$2,Dados!$I:$I,$3:$3)&lt;&gt;0),SUMIFS(Dados!$F:$F,Dados!$C:$C,$D:$D,Dados!$B:$B,$N$2,Dados!$I:$I,$3:$3)%*$L$2,$L$2))</f>
        <v/>
      </c>
      <c r="M50" s="9" t="str">
        <f>IF($G50="SEM MOVIMENTO","",IF(AND($G50="AVALIADO",SUMIFS(Dados!$A:$A,Dados!$C:$C,$D:$D,Dados!$B:$B,$N$2,Dados!$I:$I,$3:$3)&lt;&gt;0),SUMIFS(Dados!$F:$F,Dados!$C:$C,$D:$D,Dados!$B:$B,$N$2,Dados!$I:$I,$3:$3)%*$M$2,$M$2))</f>
        <v/>
      </c>
      <c r="N50" s="7">
        <f t="shared" si="1"/>
        <v>0</v>
      </c>
    </row>
    <row r="51" spans="1:14" ht="15.75" x14ac:dyDescent="0.25">
      <c r="A51" s="1">
        <v>1032</v>
      </c>
      <c r="B51" s="2" t="s">
        <v>11</v>
      </c>
      <c r="C51" s="1" t="s">
        <v>12</v>
      </c>
      <c r="D51" s="44">
        <v>1032</v>
      </c>
      <c r="E51" s="1" t="s">
        <v>89</v>
      </c>
      <c r="F51" s="1" t="s">
        <v>6</v>
      </c>
      <c r="G51" s="1" t="s">
        <v>321</v>
      </c>
      <c r="H51" s="42" t="s">
        <v>348</v>
      </c>
      <c r="I51" s="9" t="str">
        <f>IF($G51="SEM MOVIMENTO","",IF(AND($G51="AVALIADO",SUMIFS(Dados!$A:$A,Dados!$C:$C,$D:$D,Dados!$B:$B,$N$2,Dados!$I:$I,$3:$3)&lt;&gt;0),SUMIFS(Dados!$F:$F,Dados!$C:$C,$D:$D,Dados!$B:$B,$N$2,Dados!$I:$I,$3:$3)%*$I$2,$I$2))</f>
        <v/>
      </c>
      <c r="J51" s="9" t="str">
        <f t="shared" si="0"/>
        <v/>
      </c>
      <c r="K51" s="9" t="str">
        <f>IF($G51="SEM MOVIMENTO","",IF(AND($G51="AVALIADO",SUMIFS(Dados!$A:$A,Dados!$C:$C,$D:$D,Dados!$B:$B,$N$2,Dados!$I:$I,$3:$3)&lt;&gt;0),SUMIFS(Dados!$F:$F,Dados!$C:$C,$D:$D,Dados!$B:$B,$N$2,Dados!$I:$I,$3:$3)%*$K$2,$K$2))</f>
        <v/>
      </c>
      <c r="L51" s="9" t="str">
        <f>IF($G51="SEM MOVIMENTO","",IF(AND($G51="AVALIADO",SUMIFS(Dados!$A:$A,Dados!$C:$C,$D:$D,Dados!$B:$B,$N$2,Dados!$I:$I,$3:$3)&lt;&gt;0),SUMIFS(Dados!$F:$F,Dados!$C:$C,$D:$D,Dados!$B:$B,$N$2,Dados!$I:$I,$3:$3)%*$L$2,$L$2))</f>
        <v/>
      </c>
      <c r="M51" s="9" t="str">
        <f>IF($G51="SEM MOVIMENTO","",IF(AND($G51="AVALIADO",SUMIFS(Dados!$A:$A,Dados!$C:$C,$D:$D,Dados!$B:$B,$N$2,Dados!$I:$I,$3:$3)&lt;&gt;0),SUMIFS(Dados!$F:$F,Dados!$C:$C,$D:$D,Dados!$B:$B,$N$2,Dados!$I:$I,$3:$3)%*$M$2,$M$2))</f>
        <v/>
      </c>
      <c r="N51" s="7">
        <f t="shared" si="1"/>
        <v>0</v>
      </c>
    </row>
    <row r="52" spans="1:14" ht="15.75" x14ac:dyDescent="0.25">
      <c r="A52" s="1">
        <v>1219</v>
      </c>
      <c r="B52" s="3" t="s">
        <v>68</v>
      </c>
      <c r="C52" s="1" t="s">
        <v>69</v>
      </c>
      <c r="D52" s="43">
        <v>1219</v>
      </c>
      <c r="E52" s="1" t="s">
        <v>91</v>
      </c>
      <c r="F52" s="1" t="s">
        <v>70</v>
      </c>
      <c r="G52" s="1" t="str">
        <f>IF(SUMIFS(Dados!$A:$A,Dados!$C:$C,'IDGF-Nov'!$D:$D,Dados!$B:$B,'IDGF-Nov'!$N$2)=0,"SEM MOVIMENTO","AVALIADO")</f>
        <v>SEM MOVIMENTO</v>
      </c>
      <c r="H52" s="42" t="s">
        <v>348</v>
      </c>
      <c r="I52" s="9" t="str">
        <f>IF($G52="SEM MOVIMENTO","",IF(AND($G52="AVALIADO",SUMIFS(Dados!$A:$A,Dados!$C:$C,$D:$D,Dados!$B:$B,$N$2,Dados!$I:$I,$3:$3)&lt;&gt;0),SUMIFS(Dados!$F:$F,Dados!$C:$C,$D:$D,Dados!$B:$B,$N$2,Dados!$I:$I,$3:$3)%*$I$2,$I$2))</f>
        <v/>
      </c>
      <c r="J52" s="9" t="str">
        <f t="shared" si="0"/>
        <v/>
      </c>
      <c r="K52" s="9" t="str">
        <f>IF($G52="SEM MOVIMENTO","",IF(AND($G52="AVALIADO",SUMIFS(Dados!$A:$A,Dados!$C:$C,$D:$D,Dados!$B:$B,$N$2,Dados!$I:$I,$3:$3)&lt;&gt;0),SUMIFS(Dados!$F:$F,Dados!$C:$C,$D:$D,Dados!$B:$B,$N$2,Dados!$I:$I,$3:$3)%*$K$2,$K$2))</f>
        <v/>
      </c>
      <c r="L52" s="9" t="str">
        <f>IF($G52="SEM MOVIMENTO","",IF(AND($G52="AVALIADO",SUMIFS(Dados!$A:$A,Dados!$C:$C,$D:$D,Dados!$B:$B,$N$2,Dados!$I:$I,$3:$3)&lt;&gt;0),SUMIFS(Dados!$F:$F,Dados!$C:$C,$D:$D,Dados!$B:$B,$N$2,Dados!$I:$I,$3:$3)%*$L$2,$L$2))</f>
        <v/>
      </c>
      <c r="M52" s="9" t="str">
        <f>IF($G52="SEM MOVIMENTO","",IF(AND($G52="AVALIADO",SUMIFS(Dados!$A:$A,Dados!$C:$C,$D:$D,Dados!$B:$B,$N$2,Dados!$I:$I,$3:$3)&lt;&gt;0),SUMIFS(Dados!$F:$F,Dados!$C:$C,$D:$D,Dados!$B:$B,$N$2,Dados!$I:$I,$3:$3)%*$M$2,$M$2))</f>
        <v/>
      </c>
      <c r="N52" s="7">
        <f t="shared" si="1"/>
        <v>0</v>
      </c>
    </row>
    <row r="53" spans="1:14" ht="15.75" x14ac:dyDescent="0.25">
      <c r="A53" s="1">
        <v>1295</v>
      </c>
      <c r="B53" s="3" t="s">
        <v>73</v>
      </c>
      <c r="C53" s="1" t="s">
        <v>74</v>
      </c>
      <c r="D53" s="43">
        <v>1295</v>
      </c>
      <c r="E53" s="1" t="s">
        <v>90</v>
      </c>
      <c r="F53" s="1" t="s">
        <v>75</v>
      </c>
      <c r="G53" s="1" t="str">
        <f>IF(SUMIFS(Dados!$A:$A,Dados!$C:$C,'IDGF-Nov'!$D:$D,Dados!$B:$B,'IDGF-Nov'!$N$2)=0,"SEM MOVIMENTO","AVALIADO")</f>
        <v>SEM MOVIMENTO</v>
      </c>
      <c r="H53" s="42" t="s">
        <v>348</v>
      </c>
      <c r="I53" s="9" t="str">
        <f>IF($G53="SEM MOVIMENTO","",IF(AND($G53="AVALIADO",SUMIFS(Dados!$A:$A,Dados!$C:$C,$D:$D,Dados!$B:$B,$N$2,Dados!$I:$I,$3:$3)&lt;&gt;0),SUMIFS(Dados!$F:$F,Dados!$C:$C,$D:$D,Dados!$B:$B,$N$2,Dados!$I:$I,$3:$3)%*$I$2,$I$2))</f>
        <v/>
      </c>
      <c r="J53" s="9" t="str">
        <f t="shared" si="0"/>
        <v/>
      </c>
      <c r="K53" s="9" t="str">
        <f>IF($G53="SEM MOVIMENTO","",IF(AND($G53="AVALIADO",SUMIFS(Dados!$A:$A,Dados!$C:$C,$D:$D,Dados!$B:$B,$N$2,Dados!$I:$I,$3:$3)&lt;&gt;0),SUMIFS(Dados!$F:$F,Dados!$C:$C,$D:$D,Dados!$B:$B,$N$2,Dados!$I:$I,$3:$3)%*$K$2,$K$2))</f>
        <v/>
      </c>
      <c r="L53" s="9" t="str">
        <f>IF($G53="SEM MOVIMENTO","",IF(AND($G53="AVALIADO",SUMIFS(Dados!$A:$A,Dados!$C:$C,$D:$D,Dados!$B:$B,$N$2,Dados!$I:$I,$3:$3)&lt;&gt;0),SUMIFS(Dados!$F:$F,Dados!$C:$C,$D:$D,Dados!$B:$B,$N$2,Dados!$I:$I,$3:$3)%*$L$2,$L$2))</f>
        <v/>
      </c>
      <c r="M53" s="9" t="str">
        <f>IF($G53="SEM MOVIMENTO","",IF(AND($G53="AVALIADO",SUMIFS(Dados!$A:$A,Dados!$C:$C,$D:$D,Dados!$B:$B,$N$2,Dados!$I:$I,$3:$3)&lt;&gt;0),SUMIFS(Dados!$F:$F,Dados!$C:$C,$D:$D,Dados!$B:$B,$N$2,Dados!$I:$I,$3:$3)%*$M$2,$M$2))</f>
        <v/>
      </c>
      <c r="N53" s="7">
        <f t="shared" si="1"/>
        <v>0</v>
      </c>
    </row>
    <row r="54" spans="1:14" ht="15.75" x14ac:dyDescent="0.25">
      <c r="A54" s="1">
        <v>1796</v>
      </c>
      <c r="B54" s="2" t="s">
        <v>59</v>
      </c>
      <c r="C54" s="1" t="s">
        <v>60</v>
      </c>
      <c r="D54" s="43">
        <v>1796</v>
      </c>
      <c r="E54" s="1" t="s">
        <v>91</v>
      </c>
      <c r="F54" s="1" t="s">
        <v>61</v>
      </c>
      <c r="G54" s="1" t="str">
        <f>IF(SUMIFS(Dados!$A:$A,Dados!$C:$C,'IDGF-Nov'!$D:$D,Dados!$B:$B,'IDGF-Nov'!$N$2)=0,"SEM MOVIMENTO","AVALIADO")</f>
        <v>SEM MOVIMENTO</v>
      </c>
      <c r="H54" s="42" t="s">
        <v>348</v>
      </c>
      <c r="I54" s="9" t="str">
        <f>IF($G54="SEM MOVIMENTO","",IF(AND($G54="AVALIADO",SUMIFS(Dados!$A:$A,Dados!$C:$C,$D:$D,Dados!$B:$B,$N$2,Dados!$I:$I,$3:$3)&lt;&gt;0),SUMIFS(Dados!$F:$F,Dados!$C:$C,$D:$D,Dados!$B:$B,$N$2,Dados!$I:$I,$3:$3)%*$I$2,$I$2))</f>
        <v/>
      </c>
      <c r="J54" s="9" t="str">
        <f t="shared" si="0"/>
        <v/>
      </c>
      <c r="K54" s="9" t="str">
        <f>IF($G54="SEM MOVIMENTO","",IF(AND($G54="AVALIADO",SUMIFS(Dados!$A:$A,Dados!$C:$C,$D:$D,Dados!$B:$B,$N$2,Dados!$I:$I,$3:$3)&lt;&gt;0),SUMIFS(Dados!$F:$F,Dados!$C:$C,$D:$D,Dados!$B:$B,$N$2,Dados!$I:$I,$3:$3)%*$K$2,$K$2))</f>
        <v/>
      </c>
      <c r="L54" s="9" t="str">
        <f>IF($G54="SEM MOVIMENTO","",IF(AND($G54="AVALIADO",SUMIFS(Dados!$A:$A,Dados!$C:$C,$D:$D,Dados!$B:$B,$N$2,Dados!$I:$I,$3:$3)&lt;&gt;0),SUMIFS(Dados!$F:$F,Dados!$C:$C,$D:$D,Dados!$B:$B,$N$2,Dados!$I:$I,$3:$3)%*$L$2,$L$2))</f>
        <v/>
      </c>
      <c r="M54" s="9" t="str">
        <f>IF($G54="SEM MOVIMENTO","",IF(AND($G54="AVALIADO",SUMIFS(Dados!$A:$A,Dados!$C:$C,$D:$D,Dados!$B:$B,$N$2,Dados!$I:$I,$3:$3)&lt;&gt;0),SUMIFS(Dados!$F:$F,Dados!$C:$C,$D:$D,Dados!$B:$B,$N$2,Dados!$I:$I,$3:$3)%*$M$2,$M$2))</f>
        <v/>
      </c>
      <c r="N54" s="7">
        <f t="shared" si="1"/>
        <v>0</v>
      </c>
    </row>
    <row r="55" spans="1:14" ht="15.75" x14ac:dyDescent="0.25">
      <c r="A55" s="1">
        <v>2041</v>
      </c>
      <c r="B55" s="2" t="s">
        <v>65</v>
      </c>
      <c r="C55" s="1" t="s">
        <v>66</v>
      </c>
      <c r="D55" s="43">
        <v>2041</v>
      </c>
      <c r="E55" s="1" t="s">
        <v>91</v>
      </c>
      <c r="F55" s="1" t="s">
        <v>67</v>
      </c>
      <c r="G55" s="1" t="str">
        <f>IF(SUMIFS(Dados!$A:$A,Dados!$C:$C,'IDGF-Nov'!$D:$D,Dados!$B:$B,'IDGF-Nov'!$N$2)=0,"SEM MOVIMENTO","AVALIADO")</f>
        <v>SEM MOVIMENTO</v>
      </c>
      <c r="H55" s="42" t="s">
        <v>348</v>
      </c>
      <c r="I55" s="9" t="str">
        <f>IF($G55="SEM MOVIMENTO","",IF(AND($G55="AVALIADO",SUMIFS(Dados!$A:$A,Dados!$C:$C,$D:$D,Dados!$B:$B,$N$2,Dados!$I:$I,$3:$3)&lt;&gt;0),SUMIFS(Dados!$F:$F,Dados!$C:$C,$D:$D,Dados!$B:$B,$N$2,Dados!$I:$I,$3:$3)%*$I$2,$I$2))</f>
        <v/>
      </c>
      <c r="J55" s="9" t="str">
        <f t="shared" si="0"/>
        <v/>
      </c>
      <c r="K55" s="9" t="str">
        <f>IF($G55="SEM MOVIMENTO","",IF(AND($G55="AVALIADO",SUMIFS(Dados!$A:$A,Dados!$C:$C,$D:$D,Dados!$B:$B,$N$2,Dados!$I:$I,$3:$3)&lt;&gt;0),SUMIFS(Dados!$F:$F,Dados!$C:$C,$D:$D,Dados!$B:$B,$N$2,Dados!$I:$I,$3:$3)%*$K$2,$K$2))</f>
        <v/>
      </c>
      <c r="L55" s="9" t="str">
        <f>IF($G55="SEM MOVIMENTO","",IF(AND($G55="AVALIADO",SUMIFS(Dados!$A:$A,Dados!$C:$C,$D:$D,Dados!$B:$B,$N$2,Dados!$I:$I,$3:$3)&lt;&gt;0),SUMIFS(Dados!$F:$F,Dados!$C:$C,$D:$D,Dados!$B:$B,$N$2,Dados!$I:$I,$3:$3)%*$L$2,$L$2))</f>
        <v/>
      </c>
      <c r="M55" s="9" t="str">
        <f>IF($G55="SEM MOVIMENTO","",IF(AND($G55="AVALIADO",SUMIFS(Dados!$A:$A,Dados!$C:$C,$D:$D,Dados!$B:$B,$N$2,Dados!$I:$I,$3:$3)&lt;&gt;0),SUMIFS(Dados!$F:$F,Dados!$C:$C,$D:$D,Dados!$B:$B,$N$2,Dados!$I:$I,$3:$3)%*$M$2,$M$2))</f>
        <v/>
      </c>
      <c r="N55" s="7">
        <f t="shared" si="1"/>
        <v>0</v>
      </c>
    </row>
    <row r="56" spans="1:14" ht="15.75" x14ac:dyDescent="0.25">
      <c r="A56" s="1">
        <v>3085</v>
      </c>
      <c r="B56" s="2" t="s">
        <v>36</v>
      </c>
      <c r="C56" s="1" t="s">
        <v>37</v>
      </c>
      <c r="D56" s="44">
        <v>3085</v>
      </c>
      <c r="E56" s="1" t="s">
        <v>91</v>
      </c>
      <c r="F56" s="1" t="s">
        <v>35</v>
      </c>
      <c r="G56" s="1" t="str">
        <f>IF(SUMIFS(Dados!$A:$A,Dados!$C:$C,'IDGF-Nov'!$D:$D,Dados!$B:$B,'IDGF-Nov'!$N$2)=0,"SEM MOVIMENTO","AVALIADO")</f>
        <v>SEM MOVIMENTO</v>
      </c>
      <c r="H56" s="42" t="s">
        <v>348</v>
      </c>
      <c r="I56" s="9" t="str">
        <f>IF($G56="SEM MOVIMENTO","",IF(AND($G56="AVALIADO",SUMIFS(Dados!$A:$A,Dados!$C:$C,$D:$D,Dados!$B:$B,$N$2,Dados!$I:$I,$3:$3)&lt;&gt;0),SUMIFS(Dados!$F:$F,Dados!$C:$C,$D:$D,Dados!$B:$B,$N$2,Dados!$I:$I,$3:$3)%*$I$2,$I$2))</f>
        <v/>
      </c>
      <c r="J56" s="9" t="str">
        <f t="shared" si="0"/>
        <v/>
      </c>
      <c r="K56" s="9" t="str">
        <f>IF($G56="SEM MOVIMENTO","",IF(AND($G56="AVALIADO",SUMIFS(Dados!$A:$A,Dados!$C:$C,$D:$D,Dados!$B:$B,$N$2,Dados!$I:$I,$3:$3)&lt;&gt;0),SUMIFS(Dados!$F:$F,Dados!$C:$C,$D:$D,Dados!$B:$B,$N$2,Dados!$I:$I,$3:$3)%*$K$2,$K$2))</f>
        <v/>
      </c>
      <c r="L56" s="9" t="str">
        <f>IF($G56="SEM MOVIMENTO","",IF(AND($G56="AVALIADO",SUMIFS(Dados!$A:$A,Dados!$C:$C,$D:$D,Dados!$B:$B,$N$2,Dados!$I:$I,$3:$3)&lt;&gt;0),SUMIFS(Dados!$F:$F,Dados!$C:$C,$D:$D,Dados!$B:$B,$N$2,Dados!$I:$I,$3:$3)%*$L$2,$L$2))</f>
        <v/>
      </c>
      <c r="M56" s="9" t="str">
        <f>IF($G56="SEM MOVIMENTO","",IF(AND($G56="AVALIADO",SUMIFS(Dados!$A:$A,Dados!$C:$C,$D:$D,Dados!$B:$B,$N$2,Dados!$I:$I,$3:$3)&lt;&gt;0),SUMIFS(Dados!$F:$F,Dados!$C:$C,$D:$D,Dados!$B:$B,$N$2,Dados!$I:$I,$3:$3)%*$M$2,$M$2))</f>
        <v/>
      </c>
      <c r="N56" s="7">
        <f t="shared" si="1"/>
        <v>0</v>
      </c>
    </row>
  </sheetData>
  <autoFilter ref="A3:N56" xr:uid="{00000000-0009-0000-0000-00000E000000}"/>
  <mergeCells count="1">
    <mergeCell ref="B1:B2"/>
  </mergeCells>
  <conditionalFormatting sqref="N4:N1048576">
    <cfRule type="cellIs" dxfId="11" priority="1" operator="between">
      <formula>0.69</formula>
      <formula>0.01</formula>
    </cfRule>
    <cfRule type="cellIs" dxfId="10" priority="2" operator="between">
      <formula>0.7</formula>
      <formula>0.79</formula>
    </cfRule>
    <cfRule type="cellIs" dxfId="9" priority="3" operator="between">
      <formula>0.8</formula>
      <formula>0.89</formula>
    </cfRule>
    <cfRule type="cellIs" dxfId="8" priority="4" operator="greaterThanOrEqual">
      <formula>0.9</formula>
    </cfRule>
  </conditionalFormatting>
  <pageMargins left="0.25" right="0.25" top="0.75" bottom="0.75" header="0.3" footer="0.3"/>
  <pageSetup paperSize="9" scale="61" fitToHeight="0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N56"/>
  <sheetViews>
    <sheetView showGridLines="0" topLeftCell="D1" zoomScale="115" zoomScaleNormal="115" workbookViewId="0">
      <pane ySplit="3" topLeftCell="A4" activePane="bottomLeft" state="frozen"/>
      <selection activeCell="D13" sqref="D13"/>
      <selection pane="bottomLeft" activeCell="D13" sqref="D13"/>
    </sheetView>
  </sheetViews>
  <sheetFormatPr defaultRowHeight="15" x14ac:dyDescent="0.25"/>
  <cols>
    <col min="2" max="2" width="45.7109375" customWidth="1"/>
    <col min="3" max="3" width="18" bestFit="1" customWidth="1"/>
    <col min="4" max="4" width="8.7109375" customWidth="1"/>
    <col min="5" max="5" width="14.42578125" bestFit="1" customWidth="1"/>
    <col min="6" max="6" width="25" customWidth="1"/>
    <col min="7" max="7" width="18.140625" bestFit="1" customWidth="1"/>
    <col min="8" max="8" width="12.7109375" style="10" customWidth="1"/>
    <col min="9" max="12" width="12.7109375" customWidth="1"/>
    <col min="13" max="13" width="15.140625" customWidth="1"/>
    <col min="14" max="14" width="12.7109375" customWidth="1"/>
  </cols>
  <sheetData>
    <row r="1" spans="1:14" ht="24.75" customHeight="1" thickBot="1" x14ac:dyDescent="0.3">
      <c r="B1" s="127" t="s">
        <v>145</v>
      </c>
      <c r="N1" s="20" t="s">
        <v>235</v>
      </c>
    </row>
    <row r="2" spans="1:14" s="5" customFormat="1" ht="32.1" customHeight="1" thickBot="1" x14ac:dyDescent="0.25">
      <c r="B2" s="128"/>
      <c r="H2" s="21">
        <v>0.15</v>
      </c>
      <c r="I2" s="21">
        <v>0.15</v>
      </c>
      <c r="J2" s="39">
        <v>0.3</v>
      </c>
      <c r="K2" s="40">
        <v>0.2</v>
      </c>
      <c r="L2" s="40">
        <v>0.3</v>
      </c>
      <c r="M2" s="41">
        <v>0.2</v>
      </c>
      <c r="N2" s="19">
        <v>45627</v>
      </c>
    </row>
    <row r="3" spans="1:14" ht="32.1" customHeight="1" x14ac:dyDescent="0.25">
      <c r="A3" s="4" t="s">
        <v>2</v>
      </c>
      <c r="B3" s="4" t="s">
        <v>0</v>
      </c>
      <c r="C3" s="4" t="s">
        <v>1</v>
      </c>
      <c r="D3" s="4" t="s">
        <v>2</v>
      </c>
      <c r="E3" s="4" t="s">
        <v>88</v>
      </c>
      <c r="F3" s="4" t="s">
        <v>3</v>
      </c>
      <c r="G3" s="4" t="s">
        <v>234</v>
      </c>
      <c r="H3" s="6" t="s">
        <v>295</v>
      </c>
      <c r="I3" s="6" t="s">
        <v>142</v>
      </c>
      <c r="J3" s="38" t="s">
        <v>290</v>
      </c>
      <c r="K3" s="38" t="s">
        <v>141</v>
      </c>
      <c r="L3" s="38" t="s">
        <v>140</v>
      </c>
      <c r="M3" s="38" t="s">
        <v>143</v>
      </c>
      <c r="N3" s="6" t="s">
        <v>144</v>
      </c>
    </row>
    <row r="4" spans="1:14" ht="15.75" x14ac:dyDescent="0.25">
      <c r="A4" s="1">
        <v>1030</v>
      </c>
      <c r="B4" s="2" t="s">
        <v>27</v>
      </c>
      <c r="C4" s="1" t="s">
        <v>28</v>
      </c>
      <c r="D4" s="43">
        <v>1030</v>
      </c>
      <c r="E4" s="1" t="s">
        <v>90</v>
      </c>
      <c r="F4" s="1" t="s">
        <v>29</v>
      </c>
      <c r="G4" s="1" t="str">
        <f>IF(SUMIFS(Dados!$A:$A,Dados!$C:$C,'IDGF- Dez'!$D:$D,Dados!$B:$B,'IDGF- Dez'!$N$2)=0,"SEM MOVIMENTO","AVALIADO")</f>
        <v>SEM MOVIMENTO</v>
      </c>
      <c r="H4" s="42" t="s">
        <v>348</v>
      </c>
      <c r="I4" s="9" t="str">
        <f>IF($G4="SEM MOVIMENTO","",IF(AND($G4="AVALIADO",SUMIFS(Dados!$A:$A,Dados!$C:$C,$D:$D,Dados!$B:$B,$N$2,Dados!$I:$I,$3:$3)&lt;&gt;0),SUMIFS(Dados!$F:$F,Dados!$C:$C,$D:$D,Dados!$B:$B,$N$2,Dados!$I:$I,$3:$3)%*$I$2,$I$2))</f>
        <v/>
      </c>
      <c r="J4" s="9" t="str">
        <f t="shared" ref="J4:J56" si="0">IFERROR(H4+I4,"")</f>
        <v/>
      </c>
      <c r="K4" s="9" t="str">
        <f>IF($G4="SEM MOVIMENTO","",IF(AND($G4="AVALIADO",SUMIFS(Dados!$A:$A,Dados!$C:$C,$D:$D,Dados!$B:$B,$N$2,Dados!$I:$I,$3:$3)&lt;&gt;0),SUMIFS(Dados!$F:$F,Dados!$C:$C,$D:$D,Dados!$B:$B,$N$2,Dados!$I:$I,$3:$3)%*$K$2,$K$2))</f>
        <v/>
      </c>
      <c r="L4" s="9" t="str">
        <f>IF($G4="SEM MOVIMENTO","",IF(AND($G4="AVALIADO",SUMIFS(Dados!$A:$A,Dados!$C:$C,$D:$D,Dados!$B:$B,$N$2,Dados!$I:$I,$3:$3)&lt;&gt;0),SUMIFS(Dados!$F:$F,Dados!$C:$C,$D:$D,Dados!$B:$B,$N$2,Dados!$I:$I,$3:$3)%*$L$2,$L$2))</f>
        <v/>
      </c>
      <c r="M4" s="9" t="str">
        <f>IF($G4="SEM MOVIMENTO","",IF(AND($G4="AVALIADO",SUMIFS(Dados!$A:$A,Dados!$C:$C,$D:$D,Dados!$B:$B,$N$2,Dados!$I:$I,$3:$3)&lt;&gt;0),SUMIFS(Dados!$F:$F,Dados!$C:$C,$D:$D,Dados!$B:$B,$N$2,Dados!$I:$I,$3:$3)%*$M$2,$M$2))</f>
        <v/>
      </c>
      <c r="N4" s="7">
        <f t="shared" ref="N4:N56" si="1">SUM(J4:M4)</f>
        <v>0</v>
      </c>
    </row>
    <row r="5" spans="1:14" ht="15.75" x14ac:dyDescent="0.25">
      <c r="A5" s="1">
        <v>1221</v>
      </c>
      <c r="B5" s="2" t="s">
        <v>105</v>
      </c>
      <c r="C5" s="1" t="s">
        <v>106</v>
      </c>
      <c r="D5" s="43">
        <v>1221</v>
      </c>
      <c r="E5" s="1" t="s">
        <v>89</v>
      </c>
      <c r="F5" s="1" t="s">
        <v>94</v>
      </c>
      <c r="G5" s="1" t="str">
        <f>IF(SUMIFS(Dados!$A:$A,Dados!$C:$C,'IDGF- Dez'!$D:$D,Dados!$B:$B,'IDGF- Dez'!$N$2)=0,"SEM MOVIMENTO","AVALIADO")</f>
        <v>SEM MOVIMENTO</v>
      </c>
      <c r="H5" s="42" t="s">
        <v>348</v>
      </c>
      <c r="I5" s="9" t="str">
        <f>IF($G5="SEM MOVIMENTO","",IF(AND($G5="AVALIADO",SUMIFS(Dados!$A:$A,Dados!$C:$C,$D:$D,Dados!$B:$B,$N$2,Dados!$I:$I,$3:$3)&lt;&gt;0),SUMIFS(Dados!$F:$F,Dados!$C:$C,$D:$D,Dados!$B:$B,$N$2,Dados!$I:$I,$3:$3)%*$I$2,$I$2))</f>
        <v/>
      </c>
      <c r="J5" s="9" t="str">
        <f t="shared" si="0"/>
        <v/>
      </c>
      <c r="K5" s="9" t="str">
        <f>IF($G5="SEM MOVIMENTO","",IF(AND($G5="AVALIADO",SUMIFS(Dados!$A:$A,Dados!$C:$C,$D:$D,Dados!$B:$B,$N$2,Dados!$I:$I,$3:$3)&lt;&gt;0),SUMIFS(Dados!$F:$F,Dados!$C:$C,$D:$D,Dados!$B:$B,$N$2,Dados!$I:$I,$3:$3)%*$K$2,$K$2))</f>
        <v/>
      </c>
      <c r="L5" s="9" t="str">
        <f>IF($G5="SEM MOVIMENTO","",IF(AND($G5="AVALIADO",SUMIFS(Dados!$A:$A,Dados!$C:$C,$D:$D,Dados!$B:$B,$N$2,Dados!$I:$I,$3:$3)&lt;&gt;0),SUMIFS(Dados!$F:$F,Dados!$C:$C,$D:$D,Dados!$B:$B,$N$2,Dados!$I:$I,$3:$3)%*$L$2,$L$2))</f>
        <v/>
      </c>
      <c r="M5" s="9" t="str">
        <f>IF($G5="SEM MOVIMENTO","",IF(AND($G5="AVALIADO",SUMIFS(Dados!$A:$A,Dados!$C:$C,$D:$D,Dados!$B:$B,$N$2,Dados!$I:$I,$3:$3)&lt;&gt;0),SUMIFS(Dados!$F:$F,Dados!$C:$C,$D:$D,Dados!$B:$B,$N$2,Dados!$I:$I,$3:$3)%*$M$2,$M$2))</f>
        <v/>
      </c>
      <c r="N5" s="7">
        <f t="shared" si="1"/>
        <v>0</v>
      </c>
    </row>
    <row r="6" spans="1:14" ht="15.75" x14ac:dyDescent="0.25">
      <c r="A6" s="1">
        <v>1184</v>
      </c>
      <c r="B6" s="3" t="s">
        <v>76</v>
      </c>
      <c r="C6" s="1" t="s">
        <v>77</v>
      </c>
      <c r="D6" s="43">
        <v>1184</v>
      </c>
      <c r="E6" s="1" t="s">
        <v>90</v>
      </c>
      <c r="F6" s="1" t="s">
        <v>64</v>
      </c>
      <c r="G6" s="1" t="str">
        <f>IF(SUMIFS(Dados!$A:$A,Dados!$C:$C,'IDGF- Dez'!$D:$D,Dados!$B:$B,'IDGF- Dez'!$N$2)=0,"SEM MOVIMENTO","AVALIADO")</f>
        <v>SEM MOVIMENTO</v>
      </c>
      <c r="H6" s="42" t="s">
        <v>348</v>
      </c>
      <c r="I6" s="9" t="str">
        <f>IF($G6="SEM MOVIMENTO","",IF(AND($G6="AVALIADO",SUMIFS(Dados!$A:$A,Dados!$C:$C,$D:$D,Dados!$B:$B,$N$2,Dados!$I:$I,$3:$3)&lt;&gt;0),SUMIFS(Dados!$F:$F,Dados!$C:$C,$D:$D,Dados!$B:$B,$N$2,Dados!$I:$I,$3:$3)%*$I$2,$I$2))</f>
        <v/>
      </c>
      <c r="J6" s="9" t="str">
        <f t="shared" si="0"/>
        <v/>
      </c>
      <c r="K6" s="9" t="str">
        <f>IF($G6="SEM MOVIMENTO","",IF(AND($G6="AVALIADO",SUMIFS(Dados!$A:$A,Dados!$C:$C,$D:$D,Dados!$B:$B,$N$2,Dados!$I:$I,$3:$3)&lt;&gt;0),SUMIFS(Dados!$F:$F,Dados!$C:$C,$D:$D,Dados!$B:$B,$N$2,Dados!$I:$I,$3:$3)%*$K$2,$K$2))</f>
        <v/>
      </c>
      <c r="L6" s="9" t="str">
        <f>IF($G6="SEM MOVIMENTO","",IF(AND($G6="AVALIADO",SUMIFS(Dados!$A:$A,Dados!$C:$C,$D:$D,Dados!$B:$B,$N$2,Dados!$I:$I,$3:$3)&lt;&gt;0),SUMIFS(Dados!$F:$F,Dados!$C:$C,$D:$D,Dados!$B:$B,$N$2,Dados!$I:$I,$3:$3)%*$L$2,$L$2))</f>
        <v/>
      </c>
      <c r="M6" s="9" t="str">
        <f>IF($G6="SEM MOVIMENTO","",IF(AND($G6="AVALIADO",SUMIFS(Dados!$A:$A,Dados!$C:$C,$D:$D,Dados!$B:$B,$N$2,Dados!$I:$I,$3:$3)&lt;&gt;0),SUMIFS(Dados!$F:$F,Dados!$C:$C,$D:$D,Dados!$B:$B,$N$2,Dados!$I:$I,$3:$3)%*$M$2,$M$2))</f>
        <v/>
      </c>
      <c r="N6" s="7">
        <f t="shared" si="1"/>
        <v>0</v>
      </c>
    </row>
    <row r="7" spans="1:14" s="10" customFormat="1" ht="15.75" x14ac:dyDescent="0.25">
      <c r="A7" s="1">
        <v>2175</v>
      </c>
      <c r="B7" s="2" t="s">
        <v>109</v>
      </c>
      <c r="C7" s="1" t="s">
        <v>110</v>
      </c>
      <c r="D7" s="43">
        <v>2175</v>
      </c>
      <c r="E7" s="1" t="s">
        <v>89</v>
      </c>
      <c r="F7" s="1" t="s">
        <v>94</v>
      </c>
      <c r="G7" s="1" t="str">
        <f>IF(SUMIFS(Dados!$A:$A,Dados!$C:$C,'IDGF- Dez'!$D:$D,Dados!$B:$B,'IDGF- Dez'!$N$2)=0,"SEM MOVIMENTO","AVALIADO")</f>
        <v>SEM MOVIMENTO</v>
      </c>
      <c r="H7" s="42" t="s">
        <v>348</v>
      </c>
      <c r="I7" s="9" t="str">
        <f>IF($G7="SEM MOVIMENTO","",IF(AND($G7="AVALIADO",SUMIFS(Dados!$A:$A,Dados!$C:$C,$D:$D,Dados!$B:$B,$N$2,Dados!$I:$I,$3:$3)&lt;&gt;0),SUMIFS(Dados!$F:$F,Dados!$C:$C,$D:$D,Dados!$B:$B,$N$2,Dados!$I:$I,$3:$3)%*$I$2,$I$2))</f>
        <v/>
      </c>
      <c r="J7" s="9" t="str">
        <f t="shared" si="0"/>
        <v/>
      </c>
      <c r="K7" s="9" t="str">
        <f>IF($G7="SEM MOVIMENTO","",IF(AND($G7="AVALIADO",SUMIFS(Dados!$A:$A,Dados!$C:$C,$D:$D,Dados!$B:$B,$N$2,Dados!$I:$I,$3:$3)&lt;&gt;0),SUMIFS(Dados!$F:$F,Dados!$C:$C,$D:$D,Dados!$B:$B,$N$2,Dados!$I:$I,$3:$3)%*$K$2,$K$2))</f>
        <v/>
      </c>
      <c r="L7" s="9" t="str">
        <f>IF($G7="SEM MOVIMENTO","",IF(AND($G7="AVALIADO",SUMIFS(Dados!$A:$A,Dados!$C:$C,$D:$D,Dados!$B:$B,$N$2,Dados!$I:$I,$3:$3)&lt;&gt;0),SUMIFS(Dados!$F:$F,Dados!$C:$C,$D:$D,Dados!$B:$B,$N$2,Dados!$I:$I,$3:$3)%*$L$2,$L$2))</f>
        <v/>
      </c>
      <c r="M7" s="9" t="str">
        <f>IF($G7="SEM MOVIMENTO","",IF(AND($G7="AVALIADO",SUMIFS(Dados!$A:$A,Dados!$C:$C,$D:$D,Dados!$B:$B,$N$2,Dados!$I:$I,$3:$3)&lt;&gt;0),SUMIFS(Dados!$F:$F,Dados!$C:$C,$D:$D,Dados!$B:$B,$N$2,Dados!$I:$I,$3:$3)%*$M$2,$M$2))</f>
        <v/>
      </c>
      <c r="N7" s="7">
        <f t="shared" si="1"/>
        <v>0</v>
      </c>
    </row>
    <row r="8" spans="1:14" ht="15.75" x14ac:dyDescent="0.25">
      <c r="A8" s="1">
        <v>1239</v>
      </c>
      <c r="B8" s="2" t="s">
        <v>33</v>
      </c>
      <c r="C8" s="1" t="s">
        <v>34</v>
      </c>
      <c r="D8" s="43">
        <v>1239</v>
      </c>
      <c r="E8" s="1" t="s">
        <v>91</v>
      </c>
      <c r="F8" s="1" t="s">
        <v>35</v>
      </c>
      <c r="G8" s="1" t="str">
        <f>IF(SUMIFS(Dados!$A:$A,Dados!$C:$C,'IDGF- Dez'!$D:$D,Dados!$B:$B,'IDGF- Dez'!$N$2)=0,"SEM MOVIMENTO","AVALIADO")</f>
        <v>SEM MOVIMENTO</v>
      </c>
      <c r="H8" s="42" t="s">
        <v>348</v>
      </c>
      <c r="I8" s="9" t="str">
        <f>IF($G8="SEM MOVIMENTO","",IF(AND($G8="AVALIADO",SUMIFS(Dados!$A:$A,Dados!$C:$C,$D:$D,Dados!$B:$B,$N$2,Dados!$I:$I,$3:$3)&lt;&gt;0),SUMIFS(Dados!$F:$F,Dados!$C:$C,$D:$D,Dados!$B:$B,$N$2,Dados!$I:$I,$3:$3)%*$I$2,$I$2))</f>
        <v/>
      </c>
      <c r="J8" s="9" t="str">
        <f t="shared" si="0"/>
        <v/>
      </c>
      <c r="K8" s="9" t="str">
        <f>IF($G8="SEM MOVIMENTO","",IF(AND($G8="AVALIADO",SUMIFS(Dados!$A:$A,Dados!$C:$C,$D:$D,Dados!$B:$B,$N$2,Dados!$I:$I,$3:$3)&lt;&gt;0),SUMIFS(Dados!$F:$F,Dados!$C:$C,$D:$D,Dados!$B:$B,$N$2,Dados!$I:$I,$3:$3)%*$K$2,$K$2))</f>
        <v/>
      </c>
      <c r="L8" s="9" t="str">
        <f>IF($G8="SEM MOVIMENTO","",IF(AND($G8="AVALIADO",SUMIFS(Dados!$A:$A,Dados!$C:$C,$D:$D,Dados!$B:$B,$N$2,Dados!$I:$I,$3:$3)&lt;&gt;0),SUMIFS(Dados!$F:$F,Dados!$C:$C,$D:$D,Dados!$B:$B,$N$2,Dados!$I:$I,$3:$3)%*$L$2,$L$2))</f>
        <v/>
      </c>
      <c r="M8" s="9" t="str">
        <f>IF($G8="SEM MOVIMENTO","",IF(AND($G8="AVALIADO",SUMIFS(Dados!$A:$A,Dados!$C:$C,$D:$D,Dados!$B:$B,$N$2,Dados!$I:$I,$3:$3)&lt;&gt;0),SUMIFS(Dados!$F:$F,Dados!$C:$C,$D:$D,Dados!$B:$B,$N$2,Dados!$I:$I,$3:$3)%*$M$2,$M$2))</f>
        <v/>
      </c>
      <c r="N8" s="7">
        <f t="shared" si="1"/>
        <v>0</v>
      </c>
    </row>
    <row r="9" spans="1:14" ht="15.75" x14ac:dyDescent="0.25">
      <c r="A9" s="1">
        <v>1329</v>
      </c>
      <c r="B9" s="2" t="s">
        <v>101</v>
      </c>
      <c r="C9" s="1" t="s">
        <v>102</v>
      </c>
      <c r="D9" s="43">
        <v>1329</v>
      </c>
      <c r="E9" s="1" t="s">
        <v>89</v>
      </c>
      <c r="F9" s="1" t="s">
        <v>94</v>
      </c>
      <c r="G9" s="1" t="str">
        <f>IF(SUMIFS(Dados!$A:$A,Dados!$C:$C,'IDGF- Dez'!$D:$D,Dados!$B:$B,'IDGF- Dez'!$N$2)=0,"SEM MOVIMENTO","AVALIADO")</f>
        <v>SEM MOVIMENTO</v>
      </c>
      <c r="H9" s="42" t="s">
        <v>348</v>
      </c>
      <c r="I9" s="9" t="str">
        <f>IF($G9="SEM MOVIMENTO","",IF(AND($G9="AVALIADO",SUMIFS(Dados!$A:$A,Dados!$C:$C,$D:$D,Dados!$B:$B,$N$2,Dados!$I:$I,$3:$3)&lt;&gt;0),SUMIFS(Dados!$F:$F,Dados!$C:$C,$D:$D,Dados!$B:$B,$N$2,Dados!$I:$I,$3:$3)%*$I$2,$I$2))</f>
        <v/>
      </c>
      <c r="J9" s="9" t="str">
        <f t="shared" si="0"/>
        <v/>
      </c>
      <c r="K9" s="9" t="str">
        <f>IF($G9="SEM MOVIMENTO","",IF(AND($G9="AVALIADO",SUMIFS(Dados!$A:$A,Dados!$C:$C,$D:$D,Dados!$B:$B,$N$2,Dados!$I:$I,$3:$3)&lt;&gt;0),SUMIFS(Dados!$F:$F,Dados!$C:$C,$D:$D,Dados!$B:$B,$N$2,Dados!$I:$I,$3:$3)%*$K$2,$K$2))</f>
        <v/>
      </c>
      <c r="L9" s="9" t="str">
        <f>IF($G9="SEM MOVIMENTO","",IF(AND($G9="AVALIADO",SUMIFS(Dados!$A:$A,Dados!$C:$C,$D:$D,Dados!$B:$B,$N$2,Dados!$I:$I,$3:$3)&lt;&gt;0),SUMIFS(Dados!$F:$F,Dados!$C:$C,$D:$D,Dados!$B:$B,$N$2,Dados!$I:$I,$3:$3)%*$L$2,$L$2))</f>
        <v/>
      </c>
      <c r="M9" s="9" t="str">
        <f>IF($G9="SEM MOVIMENTO","",IF(AND($G9="AVALIADO",SUMIFS(Dados!$A:$A,Dados!$C:$C,$D:$D,Dados!$B:$B,$N$2,Dados!$I:$I,$3:$3)&lt;&gt;0),SUMIFS(Dados!$F:$F,Dados!$C:$C,$D:$D,Dados!$B:$B,$N$2,Dados!$I:$I,$3:$3)%*$M$2,$M$2))</f>
        <v/>
      </c>
      <c r="N9" s="7">
        <f t="shared" si="1"/>
        <v>0</v>
      </c>
    </row>
    <row r="10" spans="1:14" ht="15.75" x14ac:dyDescent="0.25">
      <c r="A10" s="1">
        <v>1183</v>
      </c>
      <c r="B10" s="2" t="s">
        <v>111</v>
      </c>
      <c r="C10" s="1" t="s">
        <v>112</v>
      </c>
      <c r="D10" s="43">
        <v>1183</v>
      </c>
      <c r="E10" s="1" t="s">
        <v>138</v>
      </c>
      <c r="F10" s="1" t="s">
        <v>134</v>
      </c>
      <c r="G10" s="1" t="str">
        <f>IF(SUMIFS(Dados!$A:$A,Dados!$C:$C,'IDGF- Dez'!$D:$D,Dados!$B:$B,'IDGF- Dez'!$N$2)=0,"SEM MOVIMENTO","AVALIADO")</f>
        <v>SEM MOVIMENTO</v>
      </c>
      <c r="H10" s="42" t="s">
        <v>348</v>
      </c>
      <c r="I10" s="9" t="str">
        <f>IF($G10="SEM MOVIMENTO","",IF(AND($G10="AVALIADO",SUMIFS(Dados!$A:$A,Dados!$C:$C,$D:$D,Dados!$B:$B,$N$2,Dados!$I:$I,$3:$3)&lt;&gt;0),SUMIFS(Dados!$F:$F,Dados!$C:$C,$D:$D,Dados!$B:$B,$N$2,Dados!$I:$I,$3:$3)%*$I$2,$I$2))</f>
        <v/>
      </c>
      <c r="J10" s="9" t="str">
        <f t="shared" si="0"/>
        <v/>
      </c>
      <c r="K10" s="9" t="str">
        <f>IF($G10="SEM MOVIMENTO","",IF(AND($G10="AVALIADO",SUMIFS(Dados!$A:$A,Dados!$C:$C,$D:$D,Dados!$B:$B,$N$2,Dados!$I:$I,$3:$3)&lt;&gt;0),SUMIFS(Dados!$F:$F,Dados!$C:$C,$D:$D,Dados!$B:$B,$N$2,Dados!$I:$I,$3:$3)%*$K$2,$K$2))</f>
        <v/>
      </c>
      <c r="L10" s="9" t="str">
        <f>IF($G10="SEM MOVIMENTO","",IF(AND($G10="AVALIADO",SUMIFS(Dados!$A:$A,Dados!$C:$C,$D:$D,Dados!$B:$B,$N$2,Dados!$I:$I,$3:$3)&lt;&gt;0),SUMIFS(Dados!$F:$F,Dados!$C:$C,$D:$D,Dados!$B:$B,$N$2,Dados!$I:$I,$3:$3)%*$L$2,$L$2))</f>
        <v/>
      </c>
      <c r="M10" s="9" t="str">
        <f>IF($G10="SEM MOVIMENTO","",IF(AND($G10="AVALIADO",SUMIFS(Dados!$A:$A,Dados!$C:$C,$D:$D,Dados!$B:$B,$N$2,Dados!$I:$I,$3:$3)&lt;&gt;0),SUMIFS(Dados!$F:$F,Dados!$C:$C,$D:$D,Dados!$B:$B,$N$2,Dados!$I:$I,$3:$3)%*$M$2,$M$2))</f>
        <v/>
      </c>
      <c r="N10" s="7">
        <f t="shared" si="1"/>
        <v>0</v>
      </c>
    </row>
    <row r="11" spans="1:14" ht="15.75" x14ac:dyDescent="0.25">
      <c r="A11" s="1">
        <v>1171</v>
      </c>
      <c r="B11" s="2" t="s">
        <v>95</v>
      </c>
      <c r="C11" s="1" t="s">
        <v>96</v>
      </c>
      <c r="D11" s="43">
        <v>1171</v>
      </c>
      <c r="E11" s="1" t="s">
        <v>89</v>
      </c>
      <c r="F11" s="1" t="s">
        <v>94</v>
      </c>
      <c r="G11" s="1" t="str">
        <f>IF(SUMIFS(Dados!$A:$A,Dados!$C:$C,'IDGF- Dez'!$D:$D,Dados!$B:$B,'IDGF- Dez'!$N$2)=0,"SEM MOVIMENTO","AVALIADO")</f>
        <v>SEM MOVIMENTO</v>
      </c>
      <c r="H11" s="42" t="s">
        <v>348</v>
      </c>
      <c r="I11" s="9" t="str">
        <f>IF($G11="SEM MOVIMENTO","",IF(AND($G11="AVALIADO",SUMIFS(Dados!$A:$A,Dados!$C:$C,$D:$D,Dados!$B:$B,$N$2,Dados!$I:$I,$3:$3)&lt;&gt;0),SUMIFS(Dados!$F:$F,Dados!$C:$C,$D:$D,Dados!$B:$B,$N$2,Dados!$I:$I,$3:$3)%*$I$2,$I$2))</f>
        <v/>
      </c>
      <c r="J11" s="9" t="str">
        <f t="shared" si="0"/>
        <v/>
      </c>
      <c r="K11" s="9" t="str">
        <f>IF($G11="SEM MOVIMENTO","",IF(AND($G11="AVALIADO",SUMIFS(Dados!$A:$A,Dados!$C:$C,$D:$D,Dados!$B:$B,$N$2,Dados!$I:$I,$3:$3)&lt;&gt;0),SUMIFS(Dados!$F:$F,Dados!$C:$C,$D:$D,Dados!$B:$B,$N$2,Dados!$I:$I,$3:$3)%*$K$2,$K$2))</f>
        <v/>
      </c>
      <c r="L11" s="9" t="str">
        <f>IF($G11="SEM MOVIMENTO","",IF(AND($G11="AVALIADO",SUMIFS(Dados!$A:$A,Dados!$C:$C,$D:$D,Dados!$B:$B,$N$2,Dados!$I:$I,$3:$3)&lt;&gt;0),SUMIFS(Dados!$F:$F,Dados!$C:$C,$D:$D,Dados!$B:$B,$N$2,Dados!$I:$I,$3:$3)%*$L$2,$L$2))</f>
        <v/>
      </c>
      <c r="M11" s="9" t="str">
        <f>IF($G11="SEM MOVIMENTO","",IF(AND($G11="AVALIADO",SUMIFS(Dados!$A:$A,Dados!$C:$C,$D:$D,Dados!$B:$B,$N$2,Dados!$I:$I,$3:$3)&lt;&gt;0),SUMIFS(Dados!$F:$F,Dados!$C:$C,$D:$D,Dados!$B:$B,$N$2,Dados!$I:$I,$3:$3)%*$M$2,$M$2))</f>
        <v/>
      </c>
      <c r="N11" s="7">
        <f t="shared" si="1"/>
        <v>0</v>
      </c>
    </row>
    <row r="12" spans="1:14" ht="15.75" x14ac:dyDescent="0.25">
      <c r="A12" s="1">
        <v>2729</v>
      </c>
      <c r="B12" s="2" t="s">
        <v>320</v>
      </c>
      <c r="C12" s="1" t="s">
        <v>121</v>
      </c>
      <c r="D12" s="43">
        <v>1164</v>
      </c>
      <c r="E12" s="1" t="s">
        <v>138</v>
      </c>
      <c r="F12" s="1" t="s">
        <v>136</v>
      </c>
      <c r="G12" s="1" t="str">
        <f>IF(SUMIFS(Dados!$A:$A,Dados!$C:$C,'IDGF- Dez'!$D:$D,Dados!$B:$B,'IDGF- Dez'!$N$2)=0,"SEM MOVIMENTO","AVALIADO")</f>
        <v>SEM MOVIMENTO</v>
      </c>
      <c r="H12" s="42" t="s">
        <v>348</v>
      </c>
      <c r="I12" s="9" t="str">
        <f>IF($G12="SEM MOVIMENTO","",IF(AND($G12="AVALIADO",SUMIFS(Dados!$A:$A,Dados!$C:$C,$D:$D,Dados!$B:$B,$N$2,Dados!$I:$I,$3:$3)&lt;&gt;0),SUMIFS(Dados!$F:$F,Dados!$C:$C,$D:$D,Dados!$B:$B,$N$2,Dados!$I:$I,$3:$3)%*$I$2,$I$2))</f>
        <v/>
      </c>
      <c r="J12" s="9" t="str">
        <f t="shared" si="0"/>
        <v/>
      </c>
      <c r="K12" s="9" t="str">
        <f>IF($G12="SEM MOVIMENTO","",IF(AND($G12="AVALIADO",SUMIFS(Dados!$A:$A,Dados!$C:$C,$D:$D,Dados!$B:$B,$N$2,Dados!$I:$I,$3:$3)&lt;&gt;0),SUMIFS(Dados!$F:$F,Dados!$C:$C,$D:$D,Dados!$B:$B,$N$2,Dados!$I:$I,$3:$3)%*$K$2,$K$2))</f>
        <v/>
      </c>
      <c r="L12" s="9" t="str">
        <f>IF($G12="SEM MOVIMENTO","",IF(AND($G12="AVALIADO",SUMIFS(Dados!$A:$A,Dados!$C:$C,$D:$D,Dados!$B:$B,$N$2,Dados!$I:$I,$3:$3)&lt;&gt;0),SUMIFS(Dados!$F:$F,Dados!$C:$C,$D:$D,Dados!$B:$B,$N$2,Dados!$I:$I,$3:$3)%*$L$2,$L$2))</f>
        <v/>
      </c>
      <c r="M12" s="9" t="str">
        <f>IF($G12="SEM MOVIMENTO","",IF(AND($G12="AVALIADO",SUMIFS(Dados!$A:$A,Dados!$C:$C,$D:$D,Dados!$B:$B,$N$2,Dados!$I:$I,$3:$3)&lt;&gt;0),SUMIFS(Dados!$F:$F,Dados!$C:$C,$D:$D,Dados!$B:$B,$N$2,Dados!$I:$I,$3:$3)%*$M$2,$M$2))</f>
        <v/>
      </c>
      <c r="N12" s="7">
        <f t="shared" si="1"/>
        <v>0</v>
      </c>
    </row>
    <row r="13" spans="1:14" ht="15.75" x14ac:dyDescent="0.25">
      <c r="A13" s="1">
        <v>1482</v>
      </c>
      <c r="B13" s="2" t="s">
        <v>92</v>
      </c>
      <c r="C13" s="1" t="s">
        <v>93</v>
      </c>
      <c r="D13" s="43">
        <v>1482</v>
      </c>
      <c r="E13" s="1" t="s">
        <v>89</v>
      </c>
      <c r="F13" s="1" t="s">
        <v>94</v>
      </c>
      <c r="G13" s="1" t="str">
        <f>IF(SUMIFS(Dados!$A:$A,Dados!$C:$C,'IDGF- Dez'!$D:$D,Dados!$B:$B,'IDGF- Dez'!$N$2)=0,"SEM MOVIMENTO","AVALIADO")</f>
        <v>SEM MOVIMENTO</v>
      </c>
      <c r="H13" s="42" t="s">
        <v>348</v>
      </c>
      <c r="I13" s="9" t="str">
        <f>IF($G13="SEM MOVIMENTO","",IF(AND($G13="AVALIADO",SUMIFS(Dados!$A:$A,Dados!$C:$C,$D:$D,Dados!$B:$B,$N$2,Dados!$I:$I,$3:$3)&lt;&gt;0),SUMIFS(Dados!$F:$F,Dados!$C:$C,$D:$D,Dados!$B:$B,$N$2,Dados!$I:$I,$3:$3)%*$I$2,$I$2))</f>
        <v/>
      </c>
      <c r="J13" s="9" t="str">
        <f t="shared" si="0"/>
        <v/>
      </c>
      <c r="K13" s="9" t="str">
        <f>IF($G13="SEM MOVIMENTO","",IF(AND($G13="AVALIADO",SUMIFS(Dados!$A:$A,Dados!$C:$C,$D:$D,Dados!$B:$B,$N$2,Dados!$I:$I,$3:$3)&lt;&gt;0),SUMIFS(Dados!$F:$F,Dados!$C:$C,$D:$D,Dados!$B:$B,$N$2,Dados!$I:$I,$3:$3)%*$K$2,$K$2))</f>
        <v/>
      </c>
      <c r="L13" s="9" t="str">
        <f>IF($G13="SEM MOVIMENTO","",IF(AND($G13="AVALIADO",SUMIFS(Dados!$A:$A,Dados!$C:$C,$D:$D,Dados!$B:$B,$N$2,Dados!$I:$I,$3:$3)&lt;&gt;0),SUMIFS(Dados!$F:$F,Dados!$C:$C,$D:$D,Dados!$B:$B,$N$2,Dados!$I:$I,$3:$3)%*$L$2,$L$2))</f>
        <v/>
      </c>
      <c r="M13" s="9" t="str">
        <f>IF($G13="SEM MOVIMENTO","",IF(AND($G13="AVALIADO",SUMIFS(Dados!$A:$A,Dados!$C:$C,$D:$D,Dados!$B:$B,$N$2,Dados!$I:$I,$3:$3)&lt;&gt;0),SUMIFS(Dados!$F:$F,Dados!$C:$C,$D:$D,Dados!$B:$B,$N$2,Dados!$I:$I,$3:$3)%*$M$2,$M$2))</f>
        <v/>
      </c>
      <c r="N13" s="7">
        <f t="shared" si="1"/>
        <v>0</v>
      </c>
    </row>
    <row r="14" spans="1:14" ht="15.75" x14ac:dyDescent="0.25">
      <c r="A14" s="1">
        <v>1320</v>
      </c>
      <c r="B14" s="2" t="s">
        <v>97</v>
      </c>
      <c r="C14" s="1" t="s">
        <v>98</v>
      </c>
      <c r="D14" s="43">
        <v>1320</v>
      </c>
      <c r="E14" s="1" t="s">
        <v>89</v>
      </c>
      <c r="F14" s="1" t="s">
        <v>94</v>
      </c>
      <c r="G14" s="1" t="str">
        <f>IF(SUMIFS(Dados!$A:$A,Dados!$C:$C,'IDGF- Dez'!$D:$D,Dados!$B:$B,'IDGF- Dez'!$N$2)=0,"SEM MOVIMENTO","AVALIADO")</f>
        <v>SEM MOVIMENTO</v>
      </c>
      <c r="H14" s="42" t="s">
        <v>348</v>
      </c>
      <c r="I14" s="9" t="str">
        <f>IF($G14="SEM MOVIMENTO","",IF(AND($G14="AVALIADO",SUMIFS(Dados!$A:$A,Dados!$C:$C,$D:$D,Dados!$B:$B,$N$2,Dados!$I:$I,$3:$3)&lt;&gt;0),SUMIFS(Dados!$F:$F,Dados!$C:$C,$D:$D,Dados!$B:$B,$N$2,Dados!$I:$I,$3:$3)%*$I$2,$I$2))</f>
        <v/>
      </c>
      <c r="J14" s="9" t="str">
        <f t="shared" si="0"/>
        <v/>
      </c>
      <c r="K14" s="9" t="str">
        <f>IF($G14="SEM MOVIMENTO","",IF(AND($G14="AVALIADO",SUMIFS(Dados!$A:$A,Dados!$C:$C,$D:$D,Dados!$B:$B,$N$2,Dados!$I:$I,$3:$3)&lt;&gt;0),SUMIFS(Dados!$F:$F,Dados!$C:$C,$D:$D,Dados!$B:$B,$N$2,Dados!$I:$I,$3:$3)%*$K$2,$K$2))</f>
        <v/>
      </c>
      <c r="L14" s="9" t="str">
        <f>IF($G14="SEM MOVIMENTO","",IF(AND($G14="AVALIADO",SUMIFS(Dados!$A:$A,Dados!$C:$C,$D:$D,Dados!$B:$B,$N$2,Dados!$I:$I,$3:$3)&lt;&gt;0),SUMIFS(Dados!$F:$F,Dados!$C:$C,$D:$D,Dados!$B:$B,$N$2,Dados!$I:$I,$3:$3)%*$L$2,$L$2))</f>
        <v/>
      </c>
      <c r="M14" s="9" t="str">
        <f>IF($G14="SEM MOVIMENTO","",IF(AND($G14="AVALIADO",SUMIFS(Dados!$A:$A,Dados!$C:$C,$D:$D,Dados!$B:$B,$N$2,Dados!$I:$I,$3:$3)&lt;&gt;0),SUMIFS(Dados!$F:$F,Dados!$C:$C,$D:$D,Dados!$B:$B,$N$2,Dados!$I:$I,$3:$3)%*$M$2,$M$2))</f>
        <v/>
      </c>
      <c r="N14" s="7">
        <f t="shared" si="1"/>
        <v>0</v>
      </c>
    </row>
    <row r="15" spans="1:14" ht="15.75" x14ac:dyDescent="0.25">
      <c r="A15" s="1">
        <v>1875</v>
      </c>
      <c r="B15" s="2" t="s">
        <v>86</v>
      </c>
      <c r="C15" s="1" t="s">
        <v>87</v>
      </c>
      <c r="D15" s="43">
        <v>1875</v>
      </c>
      <c r="E15" s="1" t="s">
        <v>90</v>
      </c>
      <c r="F15" s="1" t="s">
        <v>80</v>
      </c>
      <c r="G15" s="1" t="str">
        <f>IF(SUMIFS(Dados!$A:$A,Dados!$C:$C,'IDGF- Dez'!$D:$D,Dados!$B:$B,'IDGF- Dez'!$N$2)=0,"SEM MOVIMENTO","AVALIADO")</f>
        <v>SEM MOVIMENTO</v>
      </c>
      <c r="H15" s="42" t="s">
        <v>348</v>
      </c>
      <c r="I15" s="9" t="str">
        <f>IF($G15="SEM MOVIMENTO","",IF(AND($G15="AVALIADO",SUMIFS(Dados!$A:$A,Dados!$C:$C,$D:$D,Dados!$B:$B,$N$2,Dados!$I:$I,$3:$3)&lt;&gt;0),SUMIFS(Dados!$F:$F,Dados!$C:$C,$D:$D,Dados!$B:$B,$N$2,Dados!$I:$I,$3:$3)%*$I$2,$I$2))</f>
        <v/>
      </c>
      <c r="J15" s="9" t="str">
        <f t="shared" si="0"/>
        <v/>
      </c>
      <c r="K15" s="9" t="str">
        <f>IF($G15="SEM MOVIMENTO","",IF(AND($G15="AVALIADO",SUMIFS(Dados!$A:$A,Dados!$C:$C,$D:$D,Dados!$B:$B,$N$2,Dados!$I:$I,$3:$3)&lt;&gt;0),SUMIFS(Dados!$F:$F,Dados!$C:$C,$D:$D,Dados!$B:$B,$N$2,Dados!$I:$I,$3:$3)%*$K$2,$K$2))</f>
        <v/>
      </c>
      <c r="L15" s="9" t="str">
        <f>IF($G15="SEM MOVIMENTO","",IF(AND($G15="AVALIADO",SUMIFS(Dados!$A:$A,Dados!$C:$C,$D:$D,Dados!$B:$B,$N$2,Dados!$I:$I,$3:$3)&lt;&gt;0),SUMIFS(Dados!$F:$F,Dados!$C:$C,$D:$D,Dados!$B:$B,$N$2,Dados!$I:$I,$3:$3)%*$L$2,$L$2))</f>
        <v/>
      </c>
      <c r="M15" s="9" t="str">
        <f>IF($G15="SEM MOVIMENTO","",IF(AND($G15="AVALIADO",SUMIFS(Dados!$A:$A,Dados!$C:$C,$D:$D,Dados!$B:$B,$N$2,Dados!$I:$I,$3:$3)&lt;&gt;0),SUMIFS(Dados!$F:$F,Dados!$C:$C,$D:$D,Dados!$B:$B,$N$2,Dados!$I:$I,$3:$3)%*$M$2,$M$2))</f>
        <v/>
      </c>
      <c r="N15" s="7">
        <f t="shared" si="1"/>
        <v>0</v>
      </c>
    </row>
    <row r="16" spans="1:14" ht="15.75" x14ac:dyDescent="0.25">
      <c r="A16" s="1">
        <v>1298</v>
      </c>
      <c r="B16" s="2" t="s">
        <v>30</v>
      </c>
      <c r="C16" s="1" t="s">
        <v>31</v>
      </c>
      <c r="D16" s="43">
        <v>1298</v>
      </c>
      <c r="E16" s="1" t="s">
        <v>90</v>
      </c>
      <c r="F16" s="1" t="s">
        <v>32</v>
      </c>
      <c r="G16" s="1" t="str">
        <f>IF(SUMIFS(Dados!$A:$A,Dados!$C:$C,'IDGF- Dez'!$D:$D,Dados!$B:$B,'IDGF- Dez'!$N$2)=0,"SEM MOVIMENTO","AVALIADO")</f>
        <v>SEM MOVIMENTO</v>
      </c>
      <c r="H16" s="42" t="s">
        <v>348</v>
      </c>
      <c r="I16" s="9" t="str">
        <f>IF($G16="SEM MOVIMENTO","",IF(AND($G16="AVALIADO",SUMIFS(Dados!$A:$A,Dados!$C:$C,$D:$D,Dados!$B:$B,$N$2,Dados!$I:$I,$3:$3)&lt;&gt;0),SUMIFS(Dados!$F:$F,Dados!$C:$C,$D:$D,Dados!$B:$B,$N$2,Dados!$I:$I,$3:$3)%*$I$2,$I$2))</f>
        <v/>
      </c>
      <c r="J16" s="9" t="str">
        <f t="shared" si="0"/>
        <v/>
      </c>
      <c r="K16" s="9" t="str">
        <f>IF($G16="SEM MOVIMENTO","",IF(AND($G16="AVALIADO",SUMIFS(Dados!$A:$A,Dados!$C:$C,$D:$D,Dados!$B:$B,$N$2,Dados!$I:$I,$3:$3)&lt;&gt;0),SUMIFS(Dados!$F:$F,Dados!$C:$C,$D:$D,Dados!$B:$B,$N$2,Dados!$I:$I,$3:$3)%*$K$2,$K$2))</f>
        <v/>
      </c>
      <c r="L16" s="9" t="str">
        <f>IF($G16="SEM MOVIMENTO","",IF(AND($G16="AVALIADO",SUMIFS(Dados!$A:$A,Dados!$C:$C,$D:$D,Dados!$B:$B,$N$2,Dados!$I:$I,$3:$3)&lt;&gt;0),SUMIFS(Dados!$F:$F,Dados!$C:$C,$D:$D,Dados!$B:$B,$N$2,Dados!$I:$I,$3:$3)%*$L$2,$L$2))</f>
        <v/>
      </c>
      <c r="M16" s="9" t="str">
        <f>IF($G16="SEM MOVIMENTO","",IF(AND($G16="AVALIADO",SUMIFS(Dados!$A:$A,Dados!$C:$C,$D:$D,Dados!$B:$B,$N$2,Dados!$I:$I,$3:$3)&lt;&gt;0),SUMIFS(Dados!$F:$F,Dados!$C:$C,$D:$D,Dados!$B:$B,$N$2,Dados!$I:$I,$3:$3)%*$M$2,$M$2))</f>
        <v/>
      </c>
      <c r="N16" s="7">
        <f t="shared" si="1"/>
        <v>0</v>
      </c>
    </row>
    <row r="17" spans="1:14" ht="15.75" x14ac:dyDescent="0.25">
      <c r="A17" s="1">
        <v>2972</v>
      </c>
      <c r="B17" s="2" t="s">
        <v>41</v>
      </c>
      <c r="C17" s="1" t="s">
        <v>42</v>
      </c>
      <c r="D17" s="43">
        <v>2972</v>
      </c>
      <c r="E17" s="1" t="s">
        <v>89</v>
      </c>
      <c r="F17" s="1" t="s">
        <v>43</v>
      </c>
      <c r="G17" s="1" t="str">
        <f>IF(SUMIFS(Dados!$A:$A,Dados!$C:$C,'IDGF- Dez'!$D:$D,Dados!$B:$B,'IDGF- Dez'!$N$2)=0,"SEM MOVIMENTO","AVALIADO")</f>
        <v>SEM MOVIMENTO</v>
      </c>
      <c r="H17" s="42" t="s">
        <v>348</v>
      </c>
      <c r="I17" s="9" t="str">
        <f>IF($G17="SEM MOVIMENTO","",IF(AND($G17="AVALIADO",SUMIFS(Dados!$A:$A,Dados!$C:$C,$D:$D,Dados!$B:$B,$N$2,Dados!$I:$I,$3:$3)&lt;&gt;0),SUMIFS(Dados!$F:$F,Dados!$C:$C,$D:$D,Dados!$B:$B,$N$2,Dados!$I:$I,$3:$3)%*$I$2,$I$2))</f>
        <v/>
      </c>
      <c r="J17" s="9" t="str">
        <f t="shared" si="0"/>
        <v/>
      </c>
      <c r="K17" s="9" t="str">
        <f>IF($G17="SEM MOVIMENTO","",IF(AND($G17="AVALIADO",SUMIFS(Dados!$A:$A,Dados!$C:$C,$D:$D,Dados!$B:$B,$N$2,Dados!$I:$I,$3:$3)&lt;&gt;0),SUMIFS(Dados!$F:$F,Dados!$C:$C,$D:$D,Dados!$B:$B,$N$2,Dados!$I:$I,$3:$3)%*$K$2,$K$2))</f>
        <v/>
      </c>
      <c r="L17" s="9" t="str">
        <f>IF($G17="SEM MOVIMENTO","",IF(AND($G17="AVALIADO",SUMIFS(Dados!$A:$A,Dados!$C:$C,$D:$D,Dados!$B:$B,$N$2,Dados!$I:$I,$3:$3)&lt;&gt;0),SUMIFS(Dados!$F:$F,Dados!$C:$C,$D:$D,Dados!$B:$B,$N$2,Dados!$I:$I,$3:$3)%*$L$2,$L$2))</f>
        <v/>
      </c>
      <c r="M17" s="9" t="str">
        <f>IF($G17="SEM MOVIMENTO","",IF(AND($G17="AVALIADO",SUMIFS(Dados!$A:$A,Dados!$C:$C,$D:$D,Dados!$B:$B,$N$2,Dados!$I:$I,$3:$3)&lt;&gt;0),SUMIFS(Dados!$F:$F,Dados!$C:$C,$D:$D,Dados!$B:$B,$N$2,Dados!$I:$I,$3:$3)%*$M$2,$M$2))</f>
        <v/>
      </c>
      <c r="N17" s="7">
        <f t="shared" si="1"/>
        <v>0</v>
      </c>
    </row>
    <row r="18" spans="1:14" ht="15.75" x14ac:dyDescent="0.25">
      <c r="A18" s="1">
        <v>1496</v>
      </c>
      <c r="B18" s="2" t="s">
        <v>128</v>
      </c>
      <c r="C18" s="1" t="s">
        <v>129</v>
      </c>
      <c r="D18" s="43">
        <v>1496</v>
      </c>
      <c r="E18" s="1" t="s">
        <v>138</v>
      </c>
      <c r="F18" s="1" t="s">
        <v>136</v>
      </c>
      <c r="G18" s="1" t="str">
        <f>IF(SUMIFS(Dados!$A:$A,Dados!$C:$C,'IDGF- Dez'!$D:$D,Dados!$B:$B,'IDGF- Dez'!$N$2)=0,"SEM MOVIMENTO","AVALIADO")</f>
        <v>SEM MOVIMENTO</v>
      </c>
      <c r="H18" s="42" t="s">
        <v>348</v>
      </c>
      <c r="I18" s="9" t="str">
        <f>IF($G18="SEM MOVIMENTO","",IF(AND($G18="AVALIADO",SUMIFS(Dados!$A:$A,Dados!$C:$C,$D:$D,Dados!$B:$B,$N$2,Dados!$I:$I,$3:$3)&lt;&gt;0),SUMIFS(Dados!$F:$F,Dados!$C:$C,$D:$D,Dados!$B:$B,$N$2,Dados!$I:$I,$3:$3)%*$I$2,$I$2))</f>
        <v/>
      </c>
      <c r="J18" s="9" t="str">
        <f t="shared" si="0"/>
        <v/>
      </c>
      <c r="K18" s="9" t="str">
        <f>IF($G18="SEM MOVIMENTO","",IF(AND($G18="AVALIADO",SUMIFS(Dados!$A:$A,Dados!$C:$C,$D:$D,Dados!$B:$B,$N$2,Dados!$I:$I,$3:$3)&lt;&gt;0),SUMIFS(Dados!$F:$F,Dados!$C:$C,$D:$D,Dados!$B:$B,$N$2,Dados!$I:$I,$3:$3)%*$K$2,$K$2))</f>
        <v/>
      </c>
      <c r="L18" s="9" t="str">
        <f>IF($G18="SEM MOVIMENTO","",IF(AND($G18="AVALIADO",SUMIFS(Dados!$A:$A,Dados!$C:$C,$D:$D,Dados!$B:$B,$N$2,Dados!$I:$I,$3:$3)&lt;&gt;0),SUMIFS(Dados!$F:$F,Dados!$C:$C,$D:$D,Dados!$B:$B,$N$2,Dados!$I:$I,$3:$3)%*$L$2,$L$2))</f>
        <v/>
      </c>
      <c r="M18" s="9" t="str">
        <f>IF($G18="SEM MOVIMENTO","",IF(AND($G18="AVALIADO",SUMIFS(Dados!$A:$A,Dados!$C:$C,$D:$D,Dados!$B:$B,$N$2,Dados!$I:$I,$3:$3)&lt;&gt;0),SUMIFS(Dados!$F:$F,Dados!$C:$C,$D:$D,Dados!$B:$B,$N$2,Dados!$I:$I,$3:$3)%*$M$2,$M$2))</f>
        <v/>
      </c>
      <c r="N18" s="7">
        <f t="shared" si="1"/>
        <v>0</v>
      </c>
    </row>
    <row r="19" spans="1:14" ht="15.75" x14ac:dyDescent="0.25">
      <c r="A19" s="1">
        <v>1067</v>
      </c>
      <c r="B19" s="2" t="s">
        <v>115</v>
      </c>
      <c r="C19" s="1" t="s">
        <v>116</v>
      </c>
      <c r="D19" s="43">
        <v>1067</v>
      </c>
      <c r="E19" s="1" t="s">
        <v>138</v>
      </c>
      <c r="F19" s="1" t="s">
        <v>134</v>
      </c>
      <c r="G19" s="1" t="str">
        <f>IF(SUMIFS(Dados!$A:$A,Dados!$C:$C,'IDGF- Dez'!$D:$D,Dados!$B:$B,'IDGF- Dez'!$N$2)=0,"SEM MOVIMENTO","AVALIADO")</f>
        <v>SEM MOVIMENTO</v>
      </c>
      <c r="H19" s="42" t="s">
        <v>348</v>
      </c>
      <c r="I19" s="9" t="str">
        <f>IF($G19="SEM MOVIMENTO","",IF(AND($G19="AVALIADO",SUMIFS(Dados!$A:$A,Dados!$C:$C,$D:$D,Dados!$B:$B,$N$2,Dados!$I:$I,$3:$3)&lt;&gt;0),SUMIFS(Dados!$F:$F,Dados!$C:$C,$D:$D,Dados!$B:$B,$N$2,Dados!$I:$I,$3:$3)%*$I$2,$I$2))</f>
        <v/>
      </c>
      <c r="J19" s="9" t="str">
        <f t="shared" si="0"/>
        <v/>
      </c>
      <c r="K19" s="9" t="str">
        <f>IF($G19="SEM MOVIMENTO","",IF(AND($G19="AVALIADO",SUMIFS(Dados!$A:$A,Dados!$C:$C,$D:$D,Dados!$B:$B,$N$2,Dados!$I:$I,$3:$3)&lt;&gt;0),SUMIFS(Dados!$F:$F,Dados!$C:$C,$D:$D,Dados!$B:$B,$N$2,Dados!$I:$I,$3:$3)%*$K$2,$K$2))</f>
        <v/>
      </c>
      <c r="L19" s="9" t="str">
        <f>IF($G19="SEM MOVIMENTO","",IF(AND($G19="AVALIADO",SUMIFS(Dados!$A:$A,Dados!$C:$C,$D:$D,Dados!$B:$B,$N$2,Dados!$I:$I,$3:$3)&lt;&gt;0),SUMIFS(Dados!$F:$F,Dados!$C:$C,$D:$D,Dados!$B:$B,$N$2,Dados!$I:$I,$3:$3)%*$L$2,$L$2))</f>
        <v/>
      </c>
      <c r="M19" s="9" t="str">
        <f>IF($G19="SEM MOVIMENTO","",IF(AND($G19="AVALIADO",SUMIFS(Dados!$A:$A,Dados!$C:$C,$D:$D,Dados!$B:$B,$N$2,Dados!$I:$I,$3:$3)&lt;&gt;0),SUMIFS(Dados!$F:$F,Dados!$C:$C,$D:$D,Dados!$B:$B,$N$2,Dados!$I:$I,$3:$3)%*$M$2,$M$2))</f>
        <v/>
      </c>
      <c r="N19" s="7">
        <f t="shared" si="1"/>
        <v>0</v>
      </c>
    </row>
    <row r="20" spans="1:14" ht="15.75" x14ac:dyDescent="0.25">
      <c r="A20" s="1">
        <v>1273</v>
      </c>
      <c r="B20" s="2" t="s">
        <v>103</v>
      </c>
      <c r="C20" s="1" t="s">
        <v>104</v>
      </c>
      <c r="D20" s="43">
        <v>1273</v>
      </c>
      <c r="E20" s="1" t="s">
        <v>89</v>
      </c>
      <c r="F20" s="1" t="s">
        <v>94</v>
      </c>
      <c r="G20" s="1" t="str">
        <f>IF(SUMIFS(Dados!$A:$A,Dados!$C:$C,'IDGF- Dez'!$D:$D,Dados!$B:$B,'IDGF- Dez'!$N$2)=0,"SEM MOVIMENTO","AVALIADO")</f>
        <v>SEM MOVIMENTO</v>
      </c>
      <c r="H20" s="42" t="s">
        <v>348</v>
      </c>
      <c r="I20" s="9" t="str">
        <f>IF($G20="SEM MOVIMENTO","",IF(AND($G20="AVALIADO",SUMIFS(Dados!$A:$A,Dados!$C:$C,$D:$D,Dados!$B:$B,$N$2,Dados!$I:$I,$3:$3)&lt;&gt;0),SUMIFS(Dados!$F:$F,Dados!$C:$C,$D:$D,Dados!$B:$B,$N$2,Dados!$I:$I,$3:$3)%*$I$2,$I$2))</f>
        <v/>
      </c>
      <c r="J20" s="9" t="str">
        <f t="shared" si="0"/>
        <v/>
      </c>
      <c r="K20" s="9" t="str">
        <f>IF($G20="SEM MOVIMENTO","",IF(AND($G20="AVALIADO",SUMIFS(Dados!$A:$A,Dados!$C:$C,$D:$D,Dados!$B:$B,$N$2,Dados!$I:$I,$3:$3)&lt;&gt;0),SUMIFS(Dados!$F:$F,Dados!$C:$C,$D:$D,Dados!$B:$B,$N$2,Dados!$I:$I,$3:$3)%*$K$2,$K$2))</f>
        <v/>
      </c>
      <c r="L20" s="9" t="str">
        <f>IF($G20="SEM MOVIMENTO","",IF(AND($G20="AVALIADO",SUMIFS(Dados!$A:$A,Dados!$C:$C,$D:$D,Dados!$B:$B,$N$2,Dados!$I:$I,$3:$3)&lt;&gt;0),SUMIFS(Dados!$F:$F,Dados!$C:$C,$D:$D,Dados!$B:$B,$N$2,Dados!$I:$I,$3:$3)%*$L$2,$L$2))</f>
        <v/>
      </c>
      <c r="M20" s="9" t="str">
        <f>IF($G20="SEM MOVIMENTO","",IF(AND($G20="AVALIADO",SUMIFS(Dados!$A:$A,Dados!$C:$C,$D:$D,Dados!$B:$B,$N$2,Dados!$I:$I,$3:$3)&lt;&gt;0),SUMIFS(Dados!$F:$F,Dados!$C:$C,$D:$D,Dados!$B:$B,$N$2,Dados!$I:$I,$3:$3)%*$M$2,$M$2))</f>
        <v/>
      </c>
      <c r="N20" s="7">
        <f t="shared" si="1"/>
        <v>0</v>
      </c>
    </row>
    <row r="21" spans="1:14" ht="15.75" x14ac:dyDescent="0.25">
      <c r="A21" s="1">
        <v>1031</v>
      </c>
      <c r="B21" s="2" t="s">
        <v>122</v>
      </c>
      <c r="C21" s="1" t="s">
        <v>123</v>
      </c>
      <c r="D21" s="43">
        <v>1031</v>
      </c>
      <c r="E21" s="1" t="s">
        <v>138</v>
      </c>
      <c r="F21" s="1" t="s">
        <v>136</v>
      </c>
      <c r="G21" s="1" t="str">
        <f>IF(SUMIFS(Dados!$A:$A,Dados!$C:$C,'IDGF- Dez'!$D:$D,Dados!$B:$B,'IDGF- Dez'!$N$2)=0,"SEM MOVIMENTO","AVALIADO")</f>
        <v>SEM MOVIMENTO</v>
      </c>
      <c r="H21" s="42" t="s">
        <v>348</v>
      </c>
      <c r="I21" s="9" t="str">
        <f>IF($G21="SEM MOVIMENTO","",IF(AND($G21="AVALIADO",SUMIFS(Dados!$A:$A,Dados!$C:$C,$D:$D,Dados!$B:$B,$N$2,Dados!$I:$I,$3:$3)&lt;&gt;0),SUMIFS(Dados!$F:$F,Dados!$C:$C,$D:$D,Dados!$B:$B,$N$2,Dados!$I:$I,$3:$3)%*$I$2,$I$2))</f>
        <v/>
      </c>
      <c r="J21" s="9" t="str">
        <f t="shared" si="0"/>
        <v/>
      </c>
      <c r="K21" s="9" t="str">
        <f>IF($G21="SEM MOVIMENTO","",IF(AND($G21="AVALIADO",SUMIFS(Dados!$A:$A,Dados!$C:$C,$D:$D,Dados!$B:$B,$N$2,Dados!$I:$I,$3:$3)&lt;&gt;0),SUMIFS(Dados!$F:$F,Dados!$C:$C,$D:$D,Dados!$B:$B,$N$2,Dados!$I:$I,$3:$3)%*$K$2,$K$2))</f>
        <v/>
      </c>
      <c r="L21" s="9" t="str">
        <f>IF($G21="SEM MOVIMENTO","",IF(AND($G21="AVALIADO",SUMIFS(Dados!$A:$A,Dados!$C:$C,$D:$D,Dados!$B:$B,$N$2,Dados!$I:$I,$3:$3)&lt;&gt;0),SUMIFS(Dados!$F:$F,Dados!$C:$C,$D:$D,Dados!$B:$B,$N$2,Dados!$I:$I,$3:$3)%*$L$2,$L$2))</f>
        <v/>
      </c>
      <c r="M21" s="9" t="str">
        <f>IF($G21="SEM MOVIMENTO","",IF(AND($G21="AVALIADO",SUMIFS(Dados!$A:$A,Dados!$C:$C,$D:$D,Dados!$B:$B,$N$2,Dados!$I:$I,$3:$3)&lt;&gt;0),SUMIFS(Dados!$F:$F,Dados!$C:$C,$D:$D,Dados!$B:$B,$N$2,Dados!$I:$I,$3:$3)%*$M$2,$M$2))</f>
        <v/>
      </c>
      <c r="N21" s="7">
        <f t="shared" si="1"/>
        <v>0</v>
      </c>
    </row>
    <row r="22" spans="1:14" ht="15.75" x14ac:dyDescent="0.25">
      <c r="A22" s="1">
        <v>1424</v>
      </c>
      <c r="B22" s="2" t="s">
        <v>124</v>
      </c>
      <c r="C22" s="1" t="s">
        <v>125</v>
      </c>
      <c r="D22" s="43">
        <v>1424</v>
      </c>
      <c r="E22" s="1" t="s">
        <v>138</v>
      </c>
      <c r="F22" s="1" t="s">
        <v>136</v>
      </c>
      <c r="G22" s="1" t="str">
        <f>IF(SUMIFS(Dados!$A:$A,Dados!$C:$C,'IDGF- Dez'!$D:$D,Dados!$B:$B,'IDGF- Dez'!$N$2)=0,"SEM MOVIMENTO","AVALIADO")</f>
        <v>SEM MOVIMENTO</v>
      </c>
      <c r="H22" s="42" t="s">
        <v>348</v>
      </c>
      <c r="I22" s="9" t="str">
        <f>IF($G22="SEM MOVIMENTO","",IF(AND($G22="AVALIADO",SUMIFS(Dados!$A:$A,Dados!$C:$C,$D:$D,Dados!$B:$B,$N$2,Dados!$I:$I,$3:$3)&lt;&gt;0),SUMIFS(Dados!$F:$F,Dados!$C:$C,$D:$D,Dados!$B:$B,$N$2,Dados!$I:$I,$3:$3)%*$I$2,$I$2))</f>
        <v/>
      </c>
      <c r="J22" s="9" t="str">
        <f t="shared" si="0"/>
        <v/>
      </c>
      <c r="K22" s="9" t="str">
        <f>IF($G22="SEM MOVIMENTO","",IF(AND($G22="AVALIADO",SUMIFS(Dados!$A:$A,Dados!$C:$C,$D:$D,Dados!$B:$B,$N$2,Dados!$I:$I,$3:$3)&lt;&gt;0),SUMIFS(Dados!$F:$F,Dados!$C:$C,$D:$D,Dados!$B:$B,$N$2,Dados!$I:$I,$3:$3)%*$K$2,$K$2))</f>
        <v/>
      </c>
      <c r="L22" s="9" t="str">
        <f>IF($G22="SEM MOVIMENTO","",IF(AND($G22="AVALIADO",SUMIFS(Dados!$A:$A,Dados!$C:$C,$D:$D,Dados!$B:$B,$N$2,Dados!$I:$I,$3:$3)&lt;&gt;0),SUMIFS(Dados!$F:$F,Dados!$C:$C,$D:$D,Dados!$B:$B,$N$2,Dados!$I:$I,$3:$3)%*$L$2,$L$2))</f>
        <v/>
      </c>
      <c r="M22" s="9" t="str">
        <f>IF($G22="SEM MOVIMENTO","",IF(AND($G22="AVALIADO",SUMIFS(Dados!$A:$A,Dados!$C:$C,$D:$D,Dados!$B:$B,$N$2,Dados!$I:$I,$3:$3)&lt;&gt;0),SUMIFS(Dados!$F:$F,Dados!$C:$C,$D:$D,Dados!$B:$B,$N$2,Dados!$I:$I,$3:$3)%*$M$2,$M$2))</f>
        <v/>
      </c>
      <c r="N22" s="7">
        <f t="shared" si="1"/>
        <v>0</v>
      </c>
    </row>
    <row r="23" spans="1:14" ht="15.75" x14ac:dyDescent="0.25">
      <c r="A23" s="1">
        <v>1828</v>
      </c>
      <c r="B23" s="2" t="s">
        <v>132</v>
      </c>
      <c r="C23" s="1" t="s">
        <v>133</v>
      </c>
      <c r="D23" s="43">
        <v>1828</v>
      </c>
      <c r="E23" s="1" t="s">
        <v>138</v>
      </c>
      <c r="F23" s="1" t="s">
        <v>134</v>
      </c>
      <c r="G23" s="1" t="str">
        <f>IF(SUMIFS(Dados!$A:$A,Dados!$C:$C,'IDGF- Dez'!$D:$D,Dados!$B:$B,'IDGF- Dez'!$N$2)=0,"SEM MOVIMENTO","AVALIADO")</f>
        <v>SEM MOVIMENTO</v>
      </c>
      <c r="H23" s="42" t="s">
        <v>348</v>
      </c>
      <c r="I23" s="9" t="str">
        <f>IF($G23="SEM MOVIMENTO","",IF(AND($G23="AVALIADO",SUMIFS(Dados!$A:$A,Dados!$C:$C,$D:$D,Dados!$B:$B,$N$2,Dados!$I:$I,$3:$3)&lt;&gt;0),SUMIFS(Dados!$F:$F,Dados!$C:$C,$D:$D,Dados!$B:$B,$N$2,Dados!$I:$I,$3:$3)%*$I$2,$I$2))</f>
        <v/>
      </c>
      <c r="J23" s="9" t="str">
        <f t="shared" si="0"/>
        <v/>
      </c>
      <c r="K23" s="9" t="str">
        <f>IF($G23="SEM MOVIMENTO","",IF(AND($G23="AVALIADO",SUMIFS(Dados!$A:$A,Dados!$C:$C,$D:$D,Dados!$B:$B,$N$2,Dados!$I:$I,$3:$3)&lt;&gt;0),SUMIFS(Dados!$F:$F,Dados!$C:$C,$D:$D,Dados!$B:$B,$N$2,Dados!$I:$I,$3:$3)%*$K$2,$K$2))</f>
        <v/>
      </c>
      <c r="L23" s="9" t="str">
        <f>IF($G23="SEM MOVIMENTO","",IF(AND($G23="AVALIADO",SUMIFS(Dados!$A:$A,Dados!$C:$C,$D:$D,Dados!$B:$B,$N$2,Dados!$I:$I,$3:$3)&lt;&gt;0),SUMIFS(Dados!$F:$F,Dados!$C:$C,$D:$D,Dados!$B:$B,$N$2,Dados!$I:$I,$3:$3)%*$L$2,$L$2))</f>
        <v/>
      </c>
      <c r="M23" s="9" t="str">
        <f>IF($G23="SEM MOVIMENTO","",IF(AND($G23="AVALIADO",SUMIFS(Dados!$A:$A,Dados!$C:$C,$D:$D,Dados!$B:$B,$N$2,Dados!$I:$I,$3:$3)&lt;&gt;0),SUMIFS(Dados!$F:$F,Dados!$C:$C,$D:$D,Dados!$B:$B,$N$2,Dados!$I:$I,$3:$3)%*$M$2,$M$2))</f>
        <v/>
      </c>
      <c r="N23" s="7">
        <f t="shared" si="1"/>
        <v>0</v>
      </c>
    </row>
    <row r="24" spans="1:14" ht="15.75" x14ac:dyDescent="0.25">
      <c r="A24" s="1">
        <v>1291</v>
      </c>
      <c r="B24" s="2" t="s">
        <v>119</v>
      </c>
      <c r="C24" s="1" t="s">
        <v>120</v>
      </c>
      <c r="D24" s="43">
        <v>1291</v>
      </c>
      <c r="E24" s="1" t="s">
        <v>138</v>
      </c>
      <c r="F24" s="1" t="s">
        <v>135</v>
      </c>
      <c r="G24" s="1" t="str">
        <f>IF(SUMIFS(Dados!$A:$A,Dados!$C:$C,'IDGF- Dez'!$D:$D,Dados!$B:$B,'IDGF- Dez'!$N$2)=0,"SEM MOVIMENTO","AVALIADO")</f>
        <v>SEM MOVIMENTO</v>
      </c>
      <c r="H24" s="42" t="s">
        <v>348</v>
      </c>
      <c r="I24" s="9" t="str">
        <f>IF($G24="SEM MOVIMENTO","",IF(AND($G24="AVALIADO",SUMIFS(Dados!$A:$A,Dados!$C:$C,$D:$D,Dados!$B:$B,$N$2,Dados!$I:$I,$3:$3)&lt;&gt;0),SUMIFS(Dados!$F:$F,Dados!$C:$C,$D:$D,Dados!$B:$B,$N$2,Dados!$I:$I,$3:$3)%*$I$2,$I$2))</f>
        <v/>
      </c>
      <c r="J24" s="9" t="str">
        <f t="shared" si="0"/>
        <v/>
      </c>
      <c r="K24" s="9" t="str">
        <f>IF($G24="SEM MOVIMENTO","",IF(AND($G24="AVALIADO",SUMIFS(Dados!$A:$A,Dados!$C:$C,$D:$D,Dados!$B:$B,$N$2,Dados!$I:$I,$3:$3)&lt;&gt;0),SUMIFS(Dados!$F:$F,Dados!$C:$C,$D:$D,Dados!$B:$B,$N$2,Dados!$I:$I,$3:$3)%*$K$2,$K$2))</f>
        <v/>
      </c>
      <c r="L24" s="9" t="str">
        <f>IF($G24="SEM MOVIMENTO","",IF(AND($G24="AVALIADO",SUMIFS(Dados!$A:$A,Dados!$C:$C,$D:$D,Dados!$B:$B,$N$2,Dados!$I:$I,$3:$3)&lt;&gt;0),SUMIFS(Dados!$F:$F,Dados!$C:$C,$D:$D,Dados!$B:$B,$N$2,Dados!$I:$I,$3:$3)%*$L$2,$L$2))</f>
        <v/>
      </c>
      <c r="M24" s="9" t="str">
        <f>IF($G24="SEM MOVIMENTO","",IF(AND($G24="AVALIADO",SUMIFS(Dados!$A:$A,Dados!$C:$C,$D:$D,Dados!$B:$B,$N$2,Dados!$I:$I,$3:$3)&lt;&gt;0),SUMIFS(Dados!$F:$F,Dados!$C:$C,$D:$D,Dados!$B:$B,$N$2,Dados!$I:$I,$3:$3)%*$M$2,$M$2))</f>
        <v/>
      </c>
      <c r="N24" s="7">
        <f t="shared" si="1"/>
        <v>0</v>
      </c>
    </row>
    <row r="25" spans="1:14" ht="15.75" x14ac:dyDescent="0.25">
      <c r="A25" s="1">
        <v>1294</v>
      </c>
      <c r="B25" s="3" t="s">
        <v>71</v>
      </c>
      <c r="C25" s="1" t="s">
        <v>72</v>
      </c>
      <c r="D25" s="43">
        <v>1294</v>
      </c>
      <c r="E25" s="1" t="s">
        <v>91</v>
      </c>
      <c r="F25" s="1" t="s">
        <v>64</v>
      </c>
      <c r="G25" s="1" t="str">
        <f>IF(SUMIFS(Dados!$A:$A,Dados!$C:$C,'IDGF- Dez'!$D:$D,Dados!$B:$B,'IDGF- Dez'!$N$2)=0,"SEM MOVIMENTO","AVALIADO")</f>
        <v>SEM MOVIMENTO</v>
      </c>
      <c r="H25" s="42" t="s">
        <v>348</v>
      </c>
      <c r="I25" s="9" t="str">
        <f>IF($G25="SEM MOVIMENTO","",IF(AND($G25="AVALIADO",SUMIFS(Dados!$A:$A,Dados!$C:$C,$D:$D,Dados!$B:$B,$N$2,Dados!$I:$I,$3:$3)&lt;&gt;0),SUMIFS(Dados!$F:$F,Dados!$C:$C,$D:$D,Dados!$B:$B,$N$2,Dados!$I:$I,$3:$3)%*$I$2,$I$2))</f>
        <v/>
      </c>
      <c r="J25" s="9" t="str">
        <f t="shared" si="0"/>
        <v/>
      </c>
      <c r="K25" s="9" t="str">
        <f>IF($G25="SEM MOVIMENTO","",IF(AND($G25="AVALIADO",SUMIFS(Dados!$A:$A,Dados!$C:$C,$D:$D,Dados!$B:$B,$N$2,Dados!$I:$I,$3:$3)&lt;&gt;0),SUMIFS(Dados!$F:$F,Dados!$C:$C,$D:$D,Dados!$B:$B,$N$2,Dados!$I:$I,$3:$3)%*$K$2,$K$2))</f>
        <v/>
      </c>
      <c r="L25" s="9" t="str">
        <f>IF($G25="SEM MOVIMENTO","",IF(AND($G25="AVALIADO",SUMIFS(Dados!$A:$A,Dados!$C:$C,$D:$D,Dados!$B:$B,$N$2,Dados!$I:$I,$3:$3)&lt;&gt;0),SUMIFS(Dados!$F:$F,Dados!$C:$C,$D:$D,Dados!$B:$B,$N$2,Dados!$I:$I,$3:$3)%*$L$2,$L$2))</f>
        <v/>
      </c>
      <c r="M25" s="9" t="str">
        <f>IF($G25="SEM MOVIMENTO","",IF(AND($G25="AVALIADO",SUMIFS(Dados!$A:$A,Dados!$C:$C,$D:$D,Dados!$B:$B,$N$2,Dados!$I:$I,$3:$3)&lt;&gt;0),SUMIFS(Dados!$F:$F,Dados!$C:$C,$D:$D,Dados!$B:$B,$N$2,Dados!$I:$I,$3:$3)%*$M$2,$M$2))</f>
        <v/>
      </c>
      <c r="N25" s="7">
        <f t="shared" si="1"/>
        <v>0</v>
      </c>
    </row>
    <row r="26" spans="1:14" ht="15.75" x14ac:dyDescent="0.25">
      <c r="A26" s="1">
        <v>1296</v>
      </c>
      <c r="B26" s="2" t="s">
        <v>62</v>
      </c>
      <c r="C26" s="1" t="s">
        <v>63</v>
      </c>
      <c r="D26" s="43">
        <v>1296</v>
      </c>
      <c r="E26" s="1" t="s">
        <v>91</v>
      </c>
      <c r="F26" s="1" t="s">
        <v>64</v>
      </c>
      <c r="G26" s="1" t="str">
        <f>IF(SUMIFS(Dados!$A:$A,Dados!$C:$C,'IDGF- Dez'!$D:$D,Dados!$B:$B,'IDGF- Dez'!$N$2)=0,"SEM MOVIMENTO","AVALIADO")</f>
        <v>SEM MOVIMENTO</v>
      </c>
      <c r="H26" s="42" t="s">
        <v>348</v>
      </c>
      <c r="I26" s="9" t="str">
        <f>IF($G26="SEM MOVIMENTO","",IF(AND($G26="AVALIADO",SUMIFS(Dados!$A:$A,Dados!$C:$C,$D:$D,Dados!$B:$B,$N$2,Dados!$I:$I,$3:$3)&lt;&gt;0),SUMIFS(Dados!$F:$F,Dados!$C:$C,$D:$D,Dados!$B:$B,$N$2,Dados!$I:$I,$3:$3)%*$I$2,$I$2))</f>
        <v/>
      </c>
      <c r="J26" s="9" t="str">
        <f t="shared" si="0"/>
        <v/>
      </c>
      <c r="K26" s="9" t="str">
        <f>IF($G26="SEM MOVIMENTO","",IF(AND($G26="AVALIADO",SUMIFS(Dados!$A:$A,Dados!$C:$C,$D:$D,Dados!$B:$B,$N$2,Dados!$I:$I,$3:$3)&lt;&gt;0),SUMIFS(Dados!$F:$F,Dados!$C:$C,$D:$D,Dados!$B:$B,$N$2,Dados!$I:$I,$3:$3)%*$K$2,$K$2))</f>
        <v/>
      </c>
      <c r="L26" s="9" t="str">
        <f>IF($G26="SEM MOVIMENTO","",IF(AND($G26="AVALIADO",SUMIFS(Dados!$A:$A,Dados!$C:$C,$D:$D,Dados!$B:$B,$N$2,Dados!$I:$I,$3:$3)&lt;&gt;0),SUMIFS(Dados!$F:$F,Dados!$C:$C,$D:$D,Dados!$B:$B,$N$2,Dados!$I:$I,$3:$3)%*$L$2,$L$2))</f>
        <v/>
      </c>
      <c r="M26" s="9" t="str">
        <f>IF($G26="SEM MOVIMENTO","",IF(AND($G26="AVALIADO",SUMIFS(Dados!$A:$A,Dados!$C:$C,$D:$D,Dados!$B:$B,$N$2,Dados!$I:$I,$3:$3)&lt;&gt;0),SUMIFS(Dados!$F:$F,Dados!$C:$C,$D:$D,Dados!$B:$B,$N$2,Dados!$I:$I,$3:$3)%*$M$2,$M$2))</f>
        <v/>
      </c>
      <c r="N26" s="7">
        <f t="shared" si="1"/>
        <v>0</v>
      </c>
    </row>
    <row r="27" spans="1:14" ht="15.75" x14ac:dyDescent="0.25">
      <c r="A27" s="1">
        <v>1992</v>
      </c>
      <c r="B27" s="2" t="s">
        <v>24</v>
      </c>
      <c r="C27" s="1" t="s">
        <v>25</v>
      </c>
      <c r="D27" s="43">
        <v>1992</v>
      </c>
      <c r="E27" s="1" t="s">
        <v>90</v>
      </c>
      <c r="F27" s="1" t="s">
        <v>26</v>
      </c>
      <c r="G27" s="1" t="str">
        <f>IF(SUMIFS(Dados!$A:$A,Dados!$C:$C,'IDGF- Dez'!$D:$D,Dados!$B:$B,'IDGF- Dez'!$N$2)=0,"SEM MOVIMENTO","AVALIADO")</f>
        <v>SEM MOVIMENTO</v>
      </c>
      <c r="H27" s="42" t="s">
        <v>348</v>
      </c>
      <c r="I27" s="9" t="str">
        <f>IF($G27="SEM MOVIMENTO","",IF(AND($G27="AVALIADO",SUMIFS(Dados!$A:$A,Dados!$C:$C,$D:$D,Dados!$B:$B,$N$2,Dados!$I:$I,$3:$3)&lt;&gt;0),SUMIFS(Dados!$F:$F,Dados!$C:$C,$D:$D,Dados!$B:$B,$N$2,Dados!$I:$I,$3:$3)%*$I$2,$I$2))</f>
        <v/>
      </c>
      <c r="J27" s="9" t="str">
        <f t="shared" si="0"/>
        <v/>
      </c>
      <c r="K27" s="9" t="str">
        <f>IF($G27="SEM MOVIMENTO","",IF(AND($G27="AVALIADO",SUMIFS(Dados!$A:$A,Dados!$C:$C,$D:$D,Dados!$B:$B,$N$2,Dados!$I:$I,$3:$3)&lt;&gt;0),SUMIFS(Dados!$F:$F,Dados!$C:$C,$D:$D,Dados!$B:$B,$N$2,Dados!$I:$I,$3:$3)%*$K$2,$K$2))</f>
        <v/>
      </c>
      <c r="L27" s="9" t="str">
        <f>IF($G27="SEM MOVIMENTO","",IF(AND($G27="AVALIADO",SUMIFS(Dados!$A:$A,Dados!$C:$C,$D:$D,Dados!$B:$B,$N$2,Dados!$I:$I,$3:$3)&lt;&gt;0),SUMIFS(Dados!$F:$F,Dados!$C:$C,$D:$D,Dados!$B:$B,$N$2,Dados!$I:$I,$3:$3)%*$L$2,$L$2))</f>
        <v/>
      </c>
      <c r="M27" s="9" t="str">
        <f>IF($G27="SEM MOVIMENTO","",IF(AND($G27="AVALIADO",SUMIFS(Dados!$A:$A,Dados!$C:$C,$D:$D,Dados!$B:$B,$N$2,Dados!$I:$I,$3:$3)&lt;&gt;0),SUMIFS(Dados!$F:$F,Dados!$C:$C,$D:$D,Dados!$B:$B,$N$2,Dados!$I:$I,$3:$3)%*$M$2,$M$2))</f>
        <v/>
      </c>
      <c r="N27" s="7">
        <f t="shared" si="1"/>
        <v>0</v>
      </c>
    </row>
    <row r="28" spans="1:14" ht="15.75" x14ac:dyDescent="0.25">
      <c r="A28" s="1">
        <v>1832</v>
      </c>
      <c r="B28" s="2" t="s">
        <v>18</v>
      </c>
      <c r="C28" s="1" t="s">
        <v>19</v>
      </c>
      <c r="D28" s="43">
        <v>1832</v>
      </c>
      <c r="E28" s="1" t="s">
        <v>90</v>
      </c>
      <c r="F28" s="1" t="s">
        <v>20</v>
      </c>
      <c r="G28" s="1" t="str">
        <f>IF(SUMIFS(Dados!$A:$A,Dados!$C:$C,'IDGF- Dez'!$D:$D,Dados!$B:$B,'IDGF- Dez'!$N$2)=0,"SEM MOVIMENTO","AVALIADO")</f>
        <v>SEM MOVIMENTO</v>
      </c>
      <c r="H28" s="42" t="s">
        <v>348</v>
      </c>
      <c r="I28" s="9" t="str">
        <f>IF($G28="SEM MOVIMENTO","",IF(AND($G28="AVALIADO",SUMIFS(Dados!$A:$A,Dados!$C:$C,$D:$D,Dados!$B:$B,$N$2,Dados!$I:$I,$3:$3)&lt;&gt;0),SUMIFS(Dados!$F:$F,Dados!$C:$C,$D:$D,Dados!$B:$B,$N$2,Dados!$I:$I,$3:$3)%*$I$2,$I$2))</f>
        <v/>
      </c>
      <c r="J28" s="9" t="str">
        <f t="shared" si="0"/>
        <v/>
      </c>
      <c r="K28" s="9" t="str">
        <f>IF($G28="SEM MOVIMENTO","",IF(AND($G28="AVALIADO",SUMIFS(Dados!$A:$A,Dados!$C:$C,$D:$D,Dados!$B:$B,$N$2,Dados!$I:$I,$3:$3)&lt;&gt;0),SUMIFS(Dados!$F:$F,Dados!$C:$C,$D:$D,Dados!$B:$B,$N$2,Dados!$I:$I,$3:$3)%*$K$2,$K$2))</f>
        <v/>
      </c>
      <c r="L28" s="9" t="str">
        <f>IF($G28="SEM MOVIMENTO","",IF(AND($G28="AVALIADO",SUMIFS(Dados!$A:$A,Dados!$C:$C,$D:$D,Dados!$B:$B,$N$2,Dados!$I:$I,$3:$3)&lt;&gt;0),SUMIFS(Dados!$F:$F,Dados!$C:$C,$D:$D,Dados!$B:$B,$N$2,Dados!$I:$I,$3:$3)%*$L$2,$L$2))</f>
        <v/>
      </c>
      <c r="M28" s="9" t="str">
        <f>IF($G28="SEM MOVIMENTO","",IF(AND($G28="AVALIADO",SUMIFS(Dados!$A:$A,Dados!$C:$C,$D:$D,Dados!$B:$B,$N$2,Dados!$I:$I,$3:$3)&lt;&gt;0),SUMIFS(Dados!$F:$F,Dados!$C:$C,$D:$D,Dados!$B:$B,$N$2,Dados!$I:$I,$3:$3)%*$M$2,$M$2))</f>
        <v/>
      </c>
      <c r="N28" s="7">
        <f t="shared" si="1"/>
        <v>0</v>
      </c>
    </row>
    <row r="29" spans="1:14" ht="15.75" x14ac:dyDescent="0.25">
      <c r="A29" s="1">
        <v>1101</v>
      </c>
      <c r="B29" s="2" t="s">
        <v>21</v>
      </c>
      <c r="C29" s="1" t="s">
        <v>22</v>
      </c>
      <c r="D29" s="43">
        <v>1101</v>
      </c>
      <c r="E29" s="1" t="s">
        <v>90</v>
      </c>
      <c r="F29" s="1" t="s">
        <v>23</v>
      </c>
      <c r="G29" s="1" t="str">
        <f>IF(SUMIFS(Dados!$A:$A,Dados!$C:$C,'IDGF- Dez'!$D:$D,Dados!$B:$B,'IDGF- Dez'!$N$2)=0,"SEM MOVIMENTO","AVALIADO")</f>
        <v>SEM MOVIMENTO</v>
      </c>
      <c r="H29" s="42" t="s">
        <v>348</v>
      </c>
      <c r="I29" s="9" t="str">
        <f>IF($G29="SEM MOVIMENTO","",IF(AND($G29="AVALIADO",SUMIFS(Dados!$A:$A,Dados!$C:$C,$D:$D,Dados!$B:$B,$N$2,Dados!$I:$I,$3:$3)&lt;&gt;0),SUMIFS(Dados!$F:$F,Dados!$C:$C,$D:$D,Dados!$B:$B,$N$2,Dados!$I:$I,$3:$3)%*$I$2,$I$2))</f>
        <v/>
      </c>
      <c r="J29" s="9" t="str">
        <f t="shared" si="0"/>
        <v/>
      </c>
      <c r="K29" s="9" t="str">
        <f>IF($G29="SEM MOVIMENTO","",IF(AND($G29="AVALIADO",SUMIFS(Dados!$A:$A,Dados!$C:$C,$D:$D,Dados!$B:$B,$N$2,Dados!$I:$I,$3:$3)&lt;&gt;0),SUMIFS(Dados!$F:$F,Dados!$C:$C,$D:$D,Dados!$B:$B,$N$2,Dados!$I:$I,$3:$3)%*$K$2,$K$2))</f>
        <v/>
      </c>
      <c r="L29" s="9" t="str">
        <f>IF($G29="SEM MOVIMENTO","",IF(AND($G29="AVALIADO",SUMIFS(Dados!$A:$A,Dados!$C:$C,$D:$D,Dados!$B:$B,$N$2,Dados!$I:$I,$3:$3)&lt;&gt;0),SUMIFS(Dados!$F:$F,Dados!$C:$C,$D:$D,Dados!$B:$B,$N$2,Dados!$I:$I,$3:$3)%*$L$2,$L$2))</f>
        <v/>
      </c>
      <c r="M29" s="9" t="str">
        <f>IF($G29="SEM MOVIMENTO","",IF(AND($G29="AVALIADO",SUMIFS(Dados!$A:$A,Dados!$C:$C,$D:$D,Dados!$B:$B,$N$2,Dados!$I:$I,$3:$3)&lt;&gt;0),SUMIFS(Dados!$F:$F,Dados!$C:$C,$D:$D,Dados!$B:$B,$N$2,Dados!$I:$I,$3:$3)%*$M$2,$M$2))</f>
        <v/>
      </c>
      <c r="N29" s="7">
        <f t="shared" si="1"/>
        <v>0</v>
      </c>
    </row>
    <row r="30" spans="1:14" ht="15.75" x14ac:dyDescent="0.25">
      <c r="A30" s="1">
        <v>2657</v>
      </c>
      <c r="B30" s="2" t="s">
        <v>83</v>
      </c>
      <c r="C30" s="1" t="s">
        <v>84</v>
      </c>
      <c r="D30" s="43">
        <v>2657</v>
      </c>
      <c r="E30" s="1" t="s">
        <v>90</v>
      </c>
      <c r="F30" s="1" t="s">
        <v>85</v>
      </c>
      <c r="G30" s="1" t="str">
        <f>IF(SUMIFS(Dados!$A:$A,Dados!$C:$C,'IDGF- Dez'!$D:$D,Dados!$B:$B,'IDGF- Dez'!$N$2)=0,"SEM MOVIMENTO","AVALIADO")</f>
        <v>SEM MOVIMENTO</v>
      </c>
      <c r="H30" s="42" t="s">
        <v>348</v>
      </c>
      <c r="I30" s="9" t="str">
        <f>IF($G30="SEM MOVIMENTO","",IF(AND($G30="AVALIADO",SUMIFS(Dados!$A:$A,Dados!$C:$C,$D:$D,Dados!$B:$B,$N$2,Dados!$I:$I,$3:$3)&lt;&gt;0),SUMIFS(Dados!$F:$F,Dados!$C:$C,$D:$D,Dados!$B:$B,$N$2,Dados!$I:$I,$3:$3)%*$I$2,$I$2))</f>
        <v/>
      </c>
      <c r="J30" s="9" t="str">
        <f t="shared" si="0"/>
        <v/>
      </c>
      <c r="K30" s="9" t="str">
        <f>IF($G30="SEM MOVIMENTO","",IF(AND($G30="AVALIADO",SUMIFS(Dados!$A:$A,Dados!$C:$C,$D:$D,Dados!$B:$B,$N$2,Dados!$I:$I,$3:$3)&lt;&gt;0),SUMIFS(Dados!$F:$F,Dados!$C:$C,$D:$D,Dados!$B:$B,$N$2,Dados!$I:$I,$3:$3)%*$K$2,$K$2))</f>
        <v/>
      </c>
      <c r="L30" s="9" t="str">
        <f>IF($G30="SEM MOVIMENTO","",IF(AND($G30="AVALIADO",SUMIFS(Dados!$A:$A,Dados!$C:$C,$D:$D,Dados!$B:$B,$N$2,Dados!$I:$I,$3:$3)&lt;&gt;0),SUMIFS(Dados!$F:$F,Dados!$C:$C,$D:$D,Dados!$B:$B,$N$2,Dados!$I:$I,$3:$3)%*$L$2,$L$2))</f>
        <v/>
      </c>
      <c r="M30" s="9" t="str">
        <f>IF($G30="SEM MOVIMENTO","",IF(AND($G30="AVALIADO",SUMIFS(Dados!$A:$A,Dados!$C:$C,$D:$D,Dados!$B:$B,$N$2,Dados!$I:$I,$3:$3)&lt;&gt;0),SUMIFS(Dados!$F:$F,Dados!$C:$C,$D:$D,Dados!$B:$B,$N$2,Dados!$I:$I,$3:$3)%*$M$2,$M$2))</f>
        <v/>
      </c>
      <c r="N30" s="7">
        <f t="shared" si="1"/>
        <v>0</v>
      </c>
    </row>
    <row r="31" spans="1:14" ht="15.75" x14ac:dyDescent="0.25">
      <c r="A31" s="1">
        <v>1025</v>
      </c>
      <c r="B31" s="2" t="s">
        <v>47</v>
      </c>
      <c r="C31" s="1" t="s">
        <v>48</v>
      </c>
      <c r="D31" s="43">
        <v>1025</v>
      </c>
      <c r="E31" s="1" t="s">
        <v>89</v>
      </c>
      <c r="F31" s="1" t="s">
        <v>46</v>
      </c>
      <c r="G31" s="1" t="str">
        <f>IF(SUMIFS(Dados!$A:$A,Dados!$C:$C,'IDGF- Dez'!$D:$D,Dados!$B:$B,'IDGF- Dez'!$N$2)=0,"SEM MOVIMENTO","AVALIADO")</f>
        <v>SEM MOVIMENTO</v>
      </c>
      <c r="H31" s="42" t="s">
        <v>348</v>
      </c>
      <c r="I31" s="9" t="str">
        <f>IF($G31="SEM MOVIMENTO","",IF(AND($G31="AVALIADO",SUMIFS(Dados!$A:$A,Dados!$C:$C,$D:$D,Dados!$B:$B,$N$2,Dados!$I:$I,$3:$3)&lt;&gt;0),SUMIFS(Dados!$F:$F,Dados!$C:$C,$D:$D,Dados!$B:$B,$N$2,Dados!$I:$I,$3:$3)%*$I$2,$I$2))</f>
        <v/>
      </c>
      <c r="J31" s="9" t="str">
        <f t="shared" si="0"/>
        <v/>
      </c>
      <c r="K31" s="9" t="str">
        <f>IF($G31="SEM MOVIMENTO","",IF(AND($G31="AVALIADO",SUMIFS(Dados!$A:$A,Dados!$C:$C,$D:$D,Dados!$B:$B,$N$2,Dados!$I:$I,$3:$3)&lt;&gt;0),SUMIFS(Dados!$F:$F,Dados!$C:$C,$D:$D,Dados!$B:$B,$N$2,Dados!$I:$I,$3:$3)%*$K$2,$K$2))</f>
        <v/>
      </c>
      <c r="L31" s="9" t="str">
        <f>IF($G31="SEM MOVIMENTO","",IF(AND($G31="AVALIADO",SUMIFS(Dados!$A:$A,Dados!$C:$C,$D:$D,Dados!$B:$B,$N$2,Dados!$I:$I,$3:$3)&lt;&gt;0),SUMIFS(Dados!$F:$F,Dados!$C:$C,$D:$D,Dados!$B:$B,$N$2,Dados!$I:$I,$3:$3)%*$L$2,$L$2))</f>
        <v/>
      </c>
      <c r="M31" s="9" t="str">
        <f>IF($G31="SEM MOVIMENTO","",IF(AND($G31="AVALIADO",SUMIFS(Dados!$A:$A,Dados!$C:$C,$D:$D,Dados!$B:$B,$N$2,Dados!$I:$I,$3:$3)&lt;&gt;0),SUMIFS(Dados!$F:$F,Dados!$C:$C,$D:$D,Dados!$B:$B,$N$2,Dados!$I:$I,$3:$3)%*$M$2,$M$2))</f>
        <v/>
      </c>
      <c r="N31" s="7">
        <f t="shared" si="1"/>
        <v>0</v>
      </c>
    </row>
    <row r="32" spans="1:14" ht="15.75" x14ac:dyDescent="0.25">
      <c r="A32" s="1">
        <v>1301</v>
      </c>
      <c r="B32" s="2" t="s">
        <v>49</v>
      </c>
      <c r="C32" s="1" t="s">
        <v>50</v>
      </c>
      <c r="D32" s="43">
        <v>1301</v>
      </c>
      <c r="E32" s="1" t="s">
        <v>89</v>
      </c>
      <c r="F32" s="1" t="s">
        <v>46</v>
      </c>
      <c r="G32" s="1" t="str">
        <f>IF(SUMIFS(Dados!$A:$A,Dados!$C:$C,'IDGF- Dez'!$D:$D,Dados!$B:$B,'IDGF- Dez'!$N$2)=0,"SEM MOVIMENTO","AVALIADO")</f>
        <v>SEM MOVIMENTO</v>
      </c>
      <c r="H32" s="42" t="s">
        <v>348</v>
      </c>
      <c r="I32" s="9" t="str">
        <f>IF($G32="SEM MOVIMENTO","",IF(AND($G32="AVALIADO",SUMIFS(Dados!$A:$A,Dados!$C:$C,$D:$D,Dados!$B:$B,$N$2,Dados!$I:$I,$3:$3)&lt;&gt;0),SUMIFS(Dados!$F:$F,Dados!$C:$C,$D:$D,Dados!$B:$B,$N$2,Dados!$I:$I,$3:$3)%*$I$2,$I$2))</f>
        <v/>
      </c>
      <c r="J32" s="9" t="str">
        <f t="shared" si="0"/>
        <v/>
      </c>
      <c r="K32" s="9" t="str">
        <f>IF($G32="SEM MOVIMENTO","",IF(AND($G32="AVALIADO",SUMIFS(Dados!$A:$A,Dados!$C:$C,$D:$D,Dados!$B:$B,$N$2,Dados!$I:$I,$3:$3)&lt;&gt;0),SUMIFS(Dados!$F:$F,Dados!$C:$C,$D:$D,Dados!$B:$B,$N$2,Dados!$I:$I,$3:$3)%*$K$2,$K$2))</f>
        <v/>
      </c>
      <c r="L32" s="9" t="str">
        <f>IF($G32="SEM MOVIMENTO","",IF(AND($G32="AVALIADO",SUMIFS(Dados!$A:$A,Dados!$C:$C,$D:$D,Dados!$B:$B,$N$2,Dados!$I:$I,$3:$3)&lt;&gt;0),SUMIFS(Dados!$F:$F,Dados!$C:$C,$D:$D,Dados!$B:$B,$N$2,Dados!$I:$I,$3:$3)%*$L$2,$L$2))</f>
        <v/>
      </c>
      <c r="M32" s="9" t="str">
        <f>IF($G32="SEM MOVIMENTO","",IF(AND($G32="AVALIADO",SUMIFS(Dados!$A:$A,Dados!$C:$C,$D:$D,Dados!$B:$B,$N$2,Dados!$I:$I,$3:$3)&lt;&gt;0),SUMIFS(Dados!$F:$F,Dados!$C:$C,$D:$D,Dados!$B:$B,$N$2,Dados!$I:$I,$3:$3)%*$M$2,$M$2))</f>
        <v/>
      </c>
      <c r="N32" s="7">
        <f t="shared" si="1"/>
        <v>0</v>
      </c>
    </row>
    <row r="33" spans="1:14" ht="15.75" x14ac:dyDescent="0.25">
      <c r="A33" s="1">
        <v>1811</v>
      </c>
      <c r="B33" s="2" t="s">
        <v>44</v>
      </c>
      <c r="C33" s="1" t="s">
        <v>45</v>
      </c>
      <c r="D33" s="43">
        <v>1811</v>
      </c>
      <c r="E33" s="1" t="s">
        <v>89</v>
      </c>
      <c r="F33" s="1" t="s">
        <v>46</v>
      </c>
      <c r="G33" s="1" t="str">
        <f>IF(SUMIFS(Dados!$A:$A,Dados!$C:$C,'IDGF- Dez'!$D:$D,Dados!$B:$B,'IDGF- Dez'!$N$2)=0,"SEM MOVIMENTO","AVALIADO")</f>
        <v>SEM MOVIMENTO</v>
      </c>
      <c r="H33" s="42" t="s">
        <v>348</v>
      </c>
      <c r="I33" s="9" t="str">
        <f>IF($G33="SEM MOVIMENTO","",IF(AND($G33="AVALIADO",SUMIFS(Dados!$A:$A,Dados!$C:$C,$D:$D,Dados!$B:$B,$N$2,Dados!$I:$I,$3:$3)&lt;&gt;0),SUMIFS(Dados!$F:$F,Dados!$C:$C,$D:$D,Dados!$B:$B,$N$2,Dados!$I:$I,$3:$3)%*$I$2,$I$2))</f>
        <v/>
      </c>
      <c r="J33" s="9" t="str">
        <f t="shared" si="0"/>
        <v/>
      </c>
      <c r="K33" s="9" t="str">
        <f>IF($G33="SEM MOVIMENTO","",IF(AND($G33="AVALIADO",SUMIFS(Dados!$A:$A,Dados!$C:$C,$D:$D,Dados!$B:$B,$N$2,Dados!$I:$I,$3:$3)&lt;&gt;0),SUMIFS(Dados!$F:$F,Dados!$C:$C,$D:$D,Dados!$B:$B,$N$2,Dados!$I:$I,$3:$3)%*$K$2,$K$2))</f>
        <v/>
      </c>
      <c r="L33" s="9" t="str">
        <f>IF($G33="SEM MOVIMENTO","",IF(AND($G33="AVALIADO",SUMIFS(Dados!$A:$A,Dados!$C:$C,$D:$D,Dados!$B:$B,$N$2,Dados!$I:$I,$3:$3)&lt;&gt;0),SUMIFS(Dados!$F:$F,Dados!$C:$C,$D:$D,Dados!$B:$B,$N$2,Dados!$I:$I,$3:$3)%*$L$2,$L$2))</f>
        <v/>
      </c>
      <c r="M33" s="9" t="str">
        <f>IF($G33="SEM MOVIMENTO","",IF(AND($G33="AVALIADO",SUMIFS(Dados!$A:$A,Dados!$C:$C,$D:$D,Dados!$B:$B,$N$2,Dados!$I:$I,$3:$3)&lt;&gt;0),SUMIFS(Dados!$F:$F,Dados!$C:$C,$D:$D,Dados!$B:$B,$N$2,Dados!$I:$I,$3:$3)%*$M$2,$M$2))</f>
        <v/>
      </c>
      <c r="N33" s="7">
        <f t="shared" si="1"/>
        <v>0</v>
      </c>
    </row>
    <row r="34" spans="1:14" ht="15.75" x14ac:dyDescent="0.25">
      <c r="A34" s="1">
        <v>2549</v>
      </c>
      <c r="B34" s="2" t="s">
        <v>51</v>
      </c>
      <c r="C34" s="1" t="s">
        <v>52</v>
      </c>
      <c r="D34" s="43">
        <v>2549</v>
      </c>
      <c r="E34" s="1" t="s">
        <v>89</v>
      </c>
      <c r="F34" s="1" t="s">
        <v>46</v>
      </c>
      <c r="G34" s="1" t="str">
        <f>IF(SUMIFS(Dados!$A:$A,Dados!$C:$C,'IDGF- Dez'!$D:$D,Dados!$B:$B,'IDGF- Dez'!$N$2)=0,"SEM MOVIMENTO","AVALIADO")</f>
        <v>SEM MOVIMENTO</v>
      </c>
      <c r="H34" s="42" t="s">
        <v>348</v>
      </c>
      <c r="I34" s="9" t="str">
        <f>IF($G34="SEM MOVIMENTO","",IF(AND($G34="AVALIADO",SUMIFS(Dados!$A:$A,Dados!$C:$C,$D:$D,Dados!$B:$B,$N$2,Dados!$I:$I,$3:$3)&lt;&gt;0),SUMIFS(Dados!$F:$F,Dados!$C:$C,$D:$D,Dados!$B:$B,$N$2,Dados!$I:$I,$3:$3)%*$I$2,$I$2))</f>
        <v/>
      </c>
      <c r="J34" s="9" t="str">
        <f t="shared" si="0"/>
        <v/>
      </c>
      <c r="K34" s="9" t="str">
        <f>IF($G34="SEM MOVIMENTO","",IF(AND($G34="AVALIADO",SUMIFS(Dados!$A:$A,Dados!$C:$C,$D:$D,Dados!$B:$B,$N$2,Dados!$I:$I,$3:$3)&lt;&gt;0),SUMIFS(Dados!$F:$F,Dados!$C:$C,$D:$D,Dados!$B:$B,$N$2,Dados!$I:$I,$3:$3)%*$K$2,$K$2))</f>
        <v/>
      </c>
      <c r="L34" s="9" t="str">
        <f>IF($G34="SEM MOVIMENTO","",IF(AND($G34="AVALIADO",SUMIFS(Dados!$A:$A,Dados!$C:$C,$D:$D,Dados!$B:$B,$N$2,Dados!$I:$I,$3:$3)&lt;&gt;0),SUMIFS(Dados!$F:$F,Dados!$C:$C,$D:$D,Dados!$B:$B,$N$2,Dados!$I:$I,$3:$3)%*$L$2,$L$2))</f>
        <v/>
      </c>
      <c r="M34" s="9" t="str">
        <f>IF($G34="SEM MOVIMENTO","",IF(AND($G34="AVALIADO",SUMIFS(Dados!$A:$A,Dados!$C:$C,$D:$D,Dados!$B:$B,$N$2,Dados!$I:$I,$3:$3)&lt;&gt;0),SUMIFS(Dados!$F:$F,Dados!$C:$C,$D:$D,Dados!$B:$B,$N$2,Dados!$I:$I,$3:$3)%*$M$2,$M$2))</f>
        <v/>
      </c>
      <c r="N34" s="7">
        <f t="shared" si="1"/>
        <v>0</v>
      </c>
    </row>
    <row r="35" spans="1:14" ht="15.75" x14ac:dyDescent="0.25">
      <c r="A35" s="1">
        <v>1459</v>
      </c>
      <c r="B35" s="2" t="s">
        <v>107</v>
      </c>
      <c r="C35" s="1" t="s">
        <v>108</v>
      </c>
      <c r="D35" s="43">
        <v>1459</v>
      </c>
      <c r="E35" s="1" t="s">
        <v>89</v>
      </c>
      <c r="F35" s="1" t="s">
        <v>94</v>
      </c>
      <c r="G35" s="1" t="str">
        <f>IF(SUMIFS(Dados!$A:$A,Dados!$C:$C,'IDGF- Dez'!$D:$D,Dados!$B:$B,'IDGF- Dez'!$N$2)=0,"SEM MOVIMENTO","AVALIADO")</f>
        <v>SEM MOVIMENTO</v>
      </c>
      <c r="H35" s="42" t="s">
        <v>348</v>
      </c>
      <c r="I35" s="9" t="str">
        <f>IF($G35="SEM MOVIMENTO","",IF(AND($G35="AVALIADO",SUMIFS(Dados!$A:$A,Dados!$C:$C,$D:$D,Dados!$B:$B,$N$2,Dados!$I:$I,$3:$3)&lt;&gt;0),SUMIFS(Dados!$F:$F,Dados!$C:$C,$D:$D,Dados!$B:$B,$N$2,Dados!$I:$I,$3:$3)%*$I$2,$I$2))</f>
        <v/>
      </c>
      <c r="J35" s="9" t="str">
        <f t="shared" si="0"/>
        <v/>
      </c>
      <c r="K35" s="9" t="str">
        <f>IF($G35="SEM MOVIMENTO","",IF(AND($G35="AVALIADO",SUMIFS(Dados!$A:$A,Dados!$C:$C,$D:$D,Dados!$B:$B,$N$2,Dados!$I:$I,$3:$3)&lt;&gt;0),SUMIFS(Dados!$F:$F,Dados!$C:$C,$D:$D,Dados!$B:$B,$N$2,Dados!$I:$I,$3:$3)%*$K$2,$K$2))</f>
        <v/>
      </c>
      <c r="L35" s="9" t="str">
        <f>IF($G35="SEM MOVIMENTO","",IF(AND($G35="AVALIADO",SUMIFS(Dados!$A:$A,Dados!$C:$C,$D:$D,Dados!$B:$B,$N$2,Dados!$I:$I,$3:$3)&lt;&gt;0),SUMIFS(Dados!$F:$F,Dados!$C:$C,$D:$D,Dados!$B:$B,$N$2,Dados!$I:$I,$3:$3)%*$L$2,$L$2))</f>
        <v/>
      </c>
      <c r="M35" s="9" t="str">
        <f>IF($G35="SEM MOVIMENTO","",IF(AND($G35="AVALIADO",SUMIFS(Dados!$A:$A,Dados!$C:$C,$D:$D,Dados!$B:$B,$N$2,Dados!$I:$I,$3:$3)&lt;&gt;0),SUMIFS(Dados!$F:$F,Dados!$C:$C,$D:$D,Dados!$B:$B,$N$2,Dados!$I:$I,$3:$3)%*$M$2,$M$2))</f>
        <v/>
      </c>
      <c r="N35" s="7">
        <f t="shared" si="1"/>
        <v>0</v>
      </c>
    </row>
    <row r="36" spans="1:14" ht="15.75" x14ac:dyDescent="0.25">
      <c r="A36" s="1">
        <v>1481</v>
      </c>
      <c r="B36" s="2" t="s">
        <v>38</v>
      </c>
      <c r="C36" s="1" t="s">
        <v>39</v>
      </c>
      <c r="D36" s="43">
        <v>1481</v>
      </c>
      <c r="E36" s="1" t="s">
        <v>89</v>
      </c>
      <c r="F36" s="1" t="s">
        <v>40</v>
      </c>
      <c r="G36" s="1" t="str">
        <f>IF(SUMIFS(Dados!$A:$A,Dados!$C:$C,'IDGF- Dez'!$D:$D,Dados!$B:$B,'IDGF- Dez'!$N$2)=0,"SEM MOVIMENTO","AVALIADO")</f>
        <v>SEM MOVIMENTO</v>
      </c>
      <c r="H36" s="42" t="s">
        <v>348</v>
      </c>
      <c r="I36" s="9" t="str">
        <f>IF($G36="SEM MOVIMENTO","",IF(AND($G36="AVALIADO",SUMIFS(Dados!$A:$A,Dados!$C:$C,$D:$D,Dados!$B:$B,$N$2,Dados!$I:$I,$3:$3)&lt;&gt;0),SUMIFS(Dados!$F:$F,Dados!$C:$C,$D:$D,Dados!$B:$B,$N$2,Dados!$I:$I,$3:$3)%*$I$2,$I$2))</f>
        <v/>
      </c>
      <c r="J36" s="9" t="str">
        <f t="shared" si="0"/>
        <v/>
      </c>
      <c r="K36" s="9" t="str">
        <f>IF($G36="SEM MOVIMENTO","",IF(AND($G36="AVALIADO",SUMIFS(Dados!$A:$A,Dados!$C:$C,$D:$D,Dados!$B:$B,$N$2,Dados!$I:$I,$3:$3)&lt;&gt;0),SUMIFS(Dados!$F:$F,Dados!$C:$C,$D:$D,Dados!$B:$B,$N$2,Dados!$I:$I,$3:$3)%*$K$2,$K$2))</f>
        <v/>
      </c>
      <c r="L36" s="9" t="str">
        <f>IF($G36="SEM MOVIMENTO","",IF(AND($G36="AVALIADO",SUMIFS(Dados!$A:$A,Dados!$C:$C,$D:$D,Dados!$B:$B,$N$2,Dados!$I:$I,$3:$3)&lt;&gt;0),SUMIFS(Dados!$F:$F,Dados!$C:$C,$D:$D,Dados!$B:$B,$N$2,Dados!$I:$I,$3:$3)%*$L$2,$L$2))</f>
        <v/>
      </c>
      <c r="M36" s="9" t="str">
        <f>IF($G36="SEM MOVIMENTO","",IF(AND($G36="AVALIADO",SUMIFS(Dados!$A:$A,Dados!$C:$C,$D:$D,Dados!$B:$B,$N$2,Dados!$I:$I,$3:$3)&lt;&gt;0),SUMIFS(Dados!$F:$F,Dados!$C:$C,$D:$D,Dados!$B:$B,$N$2,Dados!$I:$I,$3:$3)%*$M$2,$M$2))</f>
        <v/>
      </c>
      <c r="N36" s="7">
        <f t="shared" si="1"/>
        <v>0</v>
      </c>
    </row>
    <row r="37" spans="1:14" ht="15.75" x14ac:dyDescent="0.25">
      <c r="A37" s="1">
        <v>2035</v>
      </c>
      <c r="B37" s="2" t="s">
        <v>130</v>
      </c>
      <c r="C37" s="1" t="s">
        <v>131</v>
      </c>
      <c r="D37" s="43">
        <v>2035</v>
      </c>
      <c r="E37" s="1" t="s">
        <v>138</v>
      </c>
      <c r="F37" s="1" t="s">
        <v>137</v>
      </c>
      <c r="G37" s="1" t="str">
        <f>IF(SUMIFS(Dados!$A:$A,Dados!$C:$C,'IDGF- Dez'!$D:$D,Dados!$B:$B,'IDGF- Dez'!$N$2)=0,"SEM MOVIMENTO","AVALIADO")</f>
        <v>SEM MOVIMENTO</v>
      </c>
      <c r="H37" s="42" t="s">
        <v>348</v>
      </c>
      <c r="I37" s="9" t="str">
        <f>IF($G37="SEM MOVIMENTO","",IF(AND($G37="AVALIADO",SUMIFS(Dados!$A:$A,Dados!$C:$C,$D:$D,Dados!$B:$B,$N$2,Dados!$I:$I,$3:$3)&lt;&gt;0),SUMIFS(Dados!$F:$F,Dados!$C:$C,$D:$D,Dados!$B:$B,$N$2,Dados!$I:$I,$3:$3)%*$I$2,$I$2))</f>
        <v/>
      </c>
      <c r="J37" s="9" t="str">
        <f t="shared" si="0"/>
        <v/>
      </c>
      <c r="K37" s="9" t="str">
        <f>IF($G37="SEM MOVIMENTO","",IF(AND($G37="AVALIADO",SUMIFS(Dados!$A:$A,Dados!$C:$C,$D:$D,Dados!$B:$B,$N$2,Dados!$I:$I,$3:$3)&lt;&gt;0),SUMIFS(Dados!$F:$F,Dados!$C:$C,$D:$D,Dados!$B:$B,$N$2,Dados!$I:$I,$3:$3)%*$K$2,$K$2))</f>
        <v/>
      </c>
      <c r="L37" s="9" t="str">
        <f>IF($G37="SEM MOVIMENTO","",IF(AND($G37="AVALIADO",SUMIFS(Dados!$A:$A,Dados!$C:$C,$D:$D,Dados!$B:$B,$N$2,Dados!$I:$I,$3:$3)&lt;&gt;0),SUMIFS(Dados!$F:$F,Dados!$C:$C,$D:$D,Dados!$B:$B,$N$2,Dados!$I:$I,$3:$3)%*$L$2,$L$2))</f>
        <v/>
      </c>
      <c r="M37" s="9" t="str">
        <f>IF($G37="SEM MOVIMENTO","",IF(AND($G37="AVALIADO",SUMIFS(Dados!$A:$A,Dados!$C:$C,$D:$D,Dados!$B:$B,$N$2,Dados!$I:$I,$3:$3)&lt;&gt;0),SUMIFS(Dados!$F:$F,Dados!$C:$C,$D:$D,Dados!$B:$B,$N$2,Dados!$I:$I,$3:$3)%*$M$2,$M$2))</f>
        <v/>
      </c>
      <c r="N37" s="7">
        <f t="shared" si="1"/>
        <v>0</v>
      </c>
    </row>
    <row r="38" spans="1:14" ht="15.75" x14ac:dyDescent="0.25">
      <c r="A38" s="1">
        <v>1193</v>
      </c>
      <c r="B38" s="2" t="s">
        <v>117</v>
      </c>
      <c r="C38" s="1" t="s">
        <v>118</v>
      </c>
      <c r="D38" s="43">
        <v>1193</v>
      </c>
      <c r="E38" s="1" t="s">
        <v>138</v>
      </c>
      <c r="F38" s="1" t="s">
        <v>135</v>
      </c>
      <c r="G38" s="1" t="str">
        <f>IF(SUMIFS(Dados!$A:$A,Dados!$C:$C,'IDGF- Dez'!$D:$D,Dados!$B:$B,'IDGF- Dez'!$N$2)=0,"SEM MOVIMENTO","AVALIADO")</f>
        <v>SEM MOVIMENTO</v>
      </c>
      <c r="H38" s="42" t="s">
        <v>348</v>
      </c>
      <c r="I38" s="9" t="str">
        <f>IF($G38="SEM MOVIMENTO","",IF(AND($G38="AVALIADO",SUMIFS(Dados!$A:$A,Dados!$C:$C,$D:$D,Dados!$B:$B,$N$2,Dados!$I:$I,$3:$3)&lt;&gt;0),SUMIFS(Dados!$F:$F,Dados!$C:$C,$D:$D,Dados!$B:$B,$N$2,Dados!$I:$I,$3:$3)%*$I$2,$I$2))</f>
        <v/>
      </c>
      <c r="J38" s="9" t="str">
        <f t="shared" si="0"/>
        <v/>
      </c>
      <c r="K38" s="9" t="str">
        <f>IF($G38="SEM MOVIMENTO","",IF(AND($G38="AVALIADO",SUMIFS(Dados!$A:$A,Dados!$C:$C,$D:$D,Dados!$B:$B,$N$2,Dados!$I:$I,$3:$3)&lt;&gt;0),SUMIFS(Dados!$F:$F,Dados!$C:$C,$D:$D,Dados!$B:$B,$N$2,Dados!$I:$I,$3:$3)%*$K$2,$K$2))</f>
        <v/>
      </c>
      <c r="L38" s="9" t="str">
        <f>IF($G38="SEM MOVIMENTO","",IF(AND($G38="AVALIADO",SUMIFS(Dados!$A:$A,Dados!$C:$C,$D:$D,Dados!$B:$B,$N$2,Dados!$I:$I,$3:$3)&lt;&gt;0),SUMIFS(Dados!$F:$F,Dados!$C:$C,$D:$D,Dados!$B:$B,$N$2,Dados!$I:$I,$3:$3)%*$L$2,$L$2))</f>
        <v/>
      </c>
      <c r="M38" s="9" t="str">
        <f>IF($G38="SEM MOVIMENTO","",IF(AND($G38="AVALIADO",SUMIFS(Dados!$A:$A,Dados!$C:$C,$D:$D,Dados!$B:$B,$N$2,Dados!$I:$I,$3:$3)&lt;&gt;0),SUMIFS(Dados!$F:$F,Dados!$C:$C,$D:$D,Dados!$B:$B,$N$2,Dados!$I:$I,$3:$3)%*$M$2,$M$2))</f>
        <v/>
      </c>
      <c r="N38" s="7">
        <f t="shared" si="1"/>
        <v>0</v>
      </c>
    </row>
    <row r="39" spans="1:14" ht="15.75" x14ac:dyDescent="0.25">
      <c r="A39" s="1">
        <v>1292</v>
      </c>
      <c r="B39" s="2" t="s">
        <v>113</v>
      </c>
      <c r="C39" s="1" t="s">
        <v>114</v>
      </c>
      <c r="D39" s="43">
        <v>1292</v>
      </c>
      <c r="E39" s="1" t="s">
        <v>138</v>
      </c>
      <c r="F39" s="1" t="s">
        <v>134</v>
      </c>
      <c r="G39" s="1" t="str">
        <f>IF(SUMIFS(Dados!$A:$A,Dados!$C:$C,'IDGF- Dez'!$D:$D,Dados!$B:$B,'IDGF- Dez'!$N$2)=0,"SEM MOVIMENTO","AVALIADO")</f>
        <v>SEM MOVIMENTO</v>
      </c>
      <c r="H39" s="42" t="s">
        <v>348</v>
      </c>
      <c r="I39" s="9" t="str">
        <f>IF($G39="SEM MOVIMENTO","",IF(AND($G39="AVALIADO",SUMIFS(Dados!$A:$A,Dados!$C:$C,$D:$D,Dados!$B:$B,$N$2,Dados!$I:$I,$3:$3)&lt;&gt;0),SUMIFS(Dados!$F:$F,Dados!$C:$C,$D:$D,Dados!$B:$B,$N$2,Dados!$I:$I,$3:$3)%*$I$2,$I$2))</f>
        <v/>
      </c>
      <c r="J39" s="9" t="str">
        <f t="shared" si="0"/>
        <v/>
      </c>
      <c r="K39" s="9" t="str">
        <f>IF($G39="SEM MOVIMENTO","",IF(AND($G39="AVALIADO",SUMIFS(Dados!$A:$A,Dados!$C:$C,$D:$D,Dados!$B:$B,$N$2,Dados!$I:$I,$3:$3)&lt;&gt;0),SUMIFS(Dados!$F:$F,Dados!$C:$C,$D:$D,Dados!$B:$B,$N$2,Dados!$I:$I,$3:$3)%*$K$2,$K$2))</f>
        <v/>
      </c>
      <c r="L39" s="9" t="str">
        <f>IF($G39="SEM MOVIMENTO","",IF(AND($G39="AVALIADO",SUMIFS(Dados!$A:$A,Dados!$C:$C,$D:$D,Dados!$B:$B,$N$2,Dados!$I:$I,$3:$3)&lt;&gt;0),SUMIFS(Dados!$F:$F,Dados!$C:$C,$D:$D,Dados!$B:$B,$N$2,Dados!$I:$I,$3:$3)%*$L$2,$L$2))</f>
        <v/>
      </c>
      <c r="M39" s="9" t="str">
        <f>IF($G39="SEM MOVIMENTO","",IF(AND($G39="AVALIADO",SUMIFS(Dados!$A:$A,Dados!$C:$C,$D:$D,Dados!$B:$B,$N$2,Dados!$I:$I,$3:$3)&lt;&gt;0),SUMIFS(Dados!$F:$F,Dados!$C:$C,$D:$D,Dados!$B:$B,$N$2,Dados!$I:$I,$3:$3)%*$M$2,$M$2))</f>
        <v/>
      </c>
      <c r="N39" s="7">
        <f t="shared" si="1"/>
        <v>0</v>
      </c>
    </row>
    <row r="40" spans="1:14" ht="15.75" x14ac:dyDescent="0.25">
      <c r="A40" s="1">
        <v>1484</v>
      </c>
      <c r="B40" s="2" t="s">
        <v>126</v>
      </c>
      <c r="C40" s="1" t="s">
        <v>127</v>
      </c>
      <c r="D40" s="43">
        <v>1484</v>
      </c>
      <c r="E40" s="1" t="s">
        <v>138</v>
      </c>
      <c r="F40" s="1" t="s">
        <v>136</v>
      </c>
      <c r="G40" s="1" t="str">
        <f>IF(SUMIFS(Dados!$A:$A,Dados!$C:$C,'IDGF- Dez'!$D:$D,Dados!$B:$B,'IDGF- Dez'!$N$2)=0,"SEM MOVIMENTO","AVALIADO")</f>
        <v>SEM MOVIMENTO</v>
      </c>
      <c r="H40" s="42" t="s">
        <v>348</v>
      </c>
      <c r="I40" s="9" t="str">
        <f>IF($G40="SEM MOVIMENTO","",IF(AND($G40="AVALIADO",SUMIFS(Dados!$A:$A,Dados!$C:$C,$D:$D,Dados!$B:$B,$N$2,Dados!$I:$I,$3:$3)&lt;&gt;0),SUMIFS(Dados!$F:$F,Dados!$C:$C,$D:$D,Dados!$B:$B,$N$2,Dados!$I:$I,$3:$3)%*$I$2,$I$2))</f>
        <v/>
      </c>
      <c r="J40" s="9" t="str">
        <f t="shared" si="0"/>
        <v/>
      </c>
      <c r="K40" s="9" t="str">
        <f>IF($G40="SEM MOVIMENTO","",IF(AND($G40="AVALIADO",SUMIFS(Dados!$A:$A,Dados!$C:$C,$D:$D,Dados!$B:$B,$N$2,Dados!$I:$I,$3:$3)&lt;&gt;0),SUMIFS(Dados!$F:$F,Dados!$C:$C,$D:$D,Dados!$B:$B,$N$2,Dados!$I:$I,$3:$3)%*$K$2,$K$2))</f>
        <v/>
      </c>
      <c r="L40" s="9" t="str">
        <f>IF($G40="SEM MOVIMENTO","",IF(AND($G40="AVALIADO",SUMIFS(Dados!$A:$A,Dados!$C:$C,$D:$D,Dados!$B:$B,$N$2,Dados!$I:$I,$3:$3)&lt;&gt;0),SUMIFS(Dados!$F:$F,Dados!$C:$C,$D:$D,Dados!$B:$B,$N$2,Dados!$I:$I,$3:$3)%*$L$2,$L$2))</f>
        <v/>
      </c>
      <c r="M40" s="9" t="str">
        <f>IF($G40="SEM MOVIMENTO","",IF(AND($G40="AVALIADO",SUMIFS(Dados!$A:$A,Dados!$C:$C,$D:$D,Dados!$B:$B,$N$2,Dados!$I:$I,$3:$3)&lt;&gt;0),SUMIFS(Dados!$F:$F,Dados!$C:$C,$D:$D,Dados!$B:$B,$N$2,Dados!$I:$I,$3:$3)%*$M$2,$M$2))</f>
        <v/>
      </c>
      <c r="N40" s="7">
        <f t="shared" si="1"/>
        <v>0</v>
      </c>
    </row>
    <row r="41" spans="1:14" ht="15.75" x14ac:dyDescent="0.25">
      <c r="A41" s="1">
        <v>1829</v>
      </c>
      <c r="B41" s="2" t="s">
        <v>78</v>
      </c>
      <c r="C41" s="1" t="s">
        <v>79</v>
      </c>
      <c r="D41" s="43">
        <v>1829</v>
      </c>
      <c r="E41" s="1" t="s">
        <v>90</v>
      </c>
      <c r="F41" s="1" t="s">
        <v>80</v>
      </c>
      <c r="G41" s="1" t="str">
        <f>IF(SUMIFS(Dados!$A:$A,Dados!$C:$C,'IDGF- Dez'!$D:$D,Dados!$B:$B,'IDGF- Dez'!$N$2)=0,"SEM MOVIMENTO","AVALIADO")</f>
        <v>SEM MOVIMENTO</v>
      </c>
      <c r="H41" s="42" t="s">
        <v>348</v>
      </c>
      <c r="I41" s="9" t="str">
        <f>IF($G41="SEM MOVIMENTO","",IF(AND($G41="AVALIADO",SUMIFS(Dados!$A:$A,Dados!$C:$C,$D:$D,Dados!$B:$B,$N$2,Dados!$I:$I,$3:$3)&lt;&gt;0),SUMIFS(Dados!$F:$F,Dados!$C:$C,$D:$D,Dados!$B:$B,$N$2,Dados!$I:$I,$3:$3)%*$I$2,$I$2))</f>
        <v/>
      </c>
      <c r="J41" s="9" t="str">
        <f t="shared" si="0"/>
        <v/>
      </c>
      <c r="K41" s="9" t="str">
        <f>IF($G41="SEM MOVIMENTO","",IF(AND($G41="AVALIADO",SUMIFS(Dados!$A:$A,Dados!$C:$C,$D:$D,Dados!$B:$B,$N$2,Dados!$I:$I,$3:$3)&lt;&gt;0),SUMIFS(Dados!$F:$F,Dados!$C:$C,$D:$D,Dados!$B:$B,$N$2,Dados!$I:$I,$3:$3)%*$K$2,$K$2))</f>
        <v/>
      </c>
      <c r="L41" s="9" t="str">
        <f>IF($G41="SEM MOVIMENTO","",IF(AND($G41="AVALIADO",SUMIFS(Dados!$A:$A,Dados!$C:$C,$D:$D,Dados!$B:$B,$N$2,Dados!$I:$I,$3:$3)&lt;&gt;0),SUMIFS(Dados!$F:$F,Dados!$C:$C,$D:$D,Dados!$B:$B,$N$2,Dados!$I:$I,$3:$3)%*$L$2,$L$2))</f>
        <v/>
      </c>
      <c r="M41" s="9" t="str">
        <f>IF($G41="SEM MOVIMENTO","",IF(AND($G41="AVALIADO",SUMIFS(Dados!$A:$A,Dados!$C:$C,$D:$D,Dados!$B:$B,$N$2,Dados!$I:$I,$3:$3)&lt;&gt;0),SUMIFS(Dados!$F:$F,Dados!$C:$C,$D:$D,Dados!$B:$B,$N$2,Dados!$I:$I,$3:$3)%*$M$2,$M$2))</f>
        <v/>
      </c>
      <c r="N41" s="7">
        <f t="shared" si="1"/>
        <v>0</v>
      </c>
    </row>
    <row r="42" spans="1:14" ht="15.75" x14ac:dyDescent="0.25">
      <c r="A42" s="1">
        <v>1428</v>
      </c>
      <c r="B42" s="2" t="s">
        <v>81</v>
      </c>
      <c r="C42" s="1" t="s">
        <v>82</v>
      </c>
      <c r="D42" s="43">
        <v>1428</v>
      </c>
      <c r="E42" s="1" t="s">
        <v>90</v>
      </c>
      <c r="F42" s="1" t="s">
        <v>80</v>
      </c>
      <c r="G42" s="1" t="str">
        <f>IF(SUMIFS(Dados!$A:$A,Dados!$C:$C,'IDGF- Dez'!$D:$D,Dados!$B:$B,'IDGF- Dez'!$N$2)=0,"SEM MOVIMENTO","AVALIADO")</f>
        <v>SEM MOVIMENTO</v>
      </c>
      <c r="H42" s="42" t="s">
        <v>348</v>
      </c>
      <c r="I42" s="9" t="str">
        <f>IF($G42="SEM MOVIMENTO","",IF(AND($G42="AVALIADO",SUMIFS(Dados!$A:$A,Dados!$C:$C,$D:$D,Dados!$B:$B,$N$2,Dados!$I:$I,$3:$3)&lt;&gt;0),SUMIFS(Dados!$F:$F,Dados!$C:$C,$D:$D,Dados!$B:$B,$N$2,Dados!$I:$I,$3:$3)%*$I$2,$I$2))</f>
        <v/>
      </c>
      <c r="J42" s="9" t="str">
        <f t="shared" si="0"/>
        <v/>
      </c>
      <c r="K42" s="9" t="str">
        <f>IF($G42="SEM MOVIMENTO","",IF(AND($G42="AVALIADO",SUMIFS(Dados!$A:$A,Dados!$C:$C,$D:$D,Dados!$B:$B,$N$2,Dados!$I:$I,$3:$3)&lt;&gt;0),SUMIFS(Dados!$F:$F,Dados!$C:$C,$D:$D,Dados!$B:$B,$N$2,Dados!$I:$I,$3:$3)%*$K$2,$K$2))</f>
        <v/>
      </c>
      <c r="L42" s="9" t="str">
        <f>IF($G42="SEM MOVIMENTO","",IF(AND($G42="AVALIADO",SUMIFS(Dados!$A:$A,Dados!$C:$C,$D:$D,Dados!$B:$B,$N$2,Dados!$I:$I,$3:$3)&lt;&gt;0),SUMIFS(Dados!$F:$F,Dados!$C:$C,$D:$D,Dados!$B:$B,$N$2,Dados!$I:$I,$3:$3)%*$L$2,$L$2))</f>
        <v/>
      </c>
      <c r="M42" s="9" t="str">
        <f>IF($G42="SEM MOVIMENTO","",IF(AND($G42="AVALIADO",SUMIFS(Dados!$A:$A,Dados!$C:$C,$D:$D,Dados!$B:$B,$N$2,Dados!$I:$I,$3:$3)&lt;&gt;0),SUMIFS(Dados!$F:$F,Dados!$C:$C,$D:$D,Dados!$B:$B,$N$2,Dados!$I:$I,$3:$3)%*$M$2,$M$2))</f>
        <v/>
      </c>
      <c r="N42" s="7">
        <f t="shared" si="1"/>
        <v>0</v>
      </c>
    </row>
    <row r="43" spans="1:14" ht="15.75" x14ac:dyDescent="0.25">
      <c r="A43" s="1">
        <v>1495</v>
      </c>
      <c r="B43" s="2" t="s">
        <v>15</v>
      </c>
      <c r="C43" s="1" t="s">
        <v>16</v>
      </c>
      <c r="D43" s="43">
        <v>1495</v>
      </c>
      <c r="E43" s="1" t="s">
        <v>90</v>
      </c>
      <c r="F43" s="1" t="s">
        <v>17</v>
      </c>
      <c r="G43" s="1" t="str">
        <f>IF(SUMIFS(Dados!$A:$A,Dados!$C:$C,'IDGF- Dez'!$D:$D,Dados!$B:$B,'IDGF- Dez'!$N$2)=0,"SEM MOVIMENTO","AVALIADO")</f>
        <v>SEM MOVIMENTO</v>
      </c>
      <c r="H43" s="42" t="s">
        <v>348</v>
      </c>
      <c r="I43" s="9" t="str">
        <f>IF($G43="SEM MOVIMENTO","",IF(AND($G43="AVALIADO",SUMIFS(Dados!$A:$A,Dados!$C:$C,$D:$D,Dados!$B:$B,$N$2,Dados!$I:$I,$3:$3)&lt;&gt;0),SUMIFS(Dados!$F:$F,Dados!$C:$C,$D:$D,Dados!$B:$B,$N$2,Dados!$I:$I,$3:$3)%*$I$2,$I$2))</f>
        <v/>
      </c>
      <c r="J43" s="9" t="str">
        <f t="shared" si="0"/>
        <v/>
      </c>
      <c r="K43" s="9" t="str">
        <f>IF($G43="SEM MOVIMENTO","",IF(AND($G43="AVALIADO",SUMIFS(Dados!$A:$A,Dados!$C:$C,$D:$D,Dados!$B:$B,$N$2,Dados!$I:$I,$3:$3)&lt;&gt;0),SUMIFS(Dados!$F:$F,Dados!$C:$C,$D:$D,Dados!$B:$B,$N$2,Dados!$I:$I,$3:$3)%*$K$2,$K$2))</f>
        <v/>
      </c>
      <c r="L43" s="9" t="str">
        <f>IF($G43="SEM MOVIMENTO","",IF(AND($G43="AVALIADO",SUMIFS(Dados!$A:$A,Dados!$C:$C,$D:$D,Dados!$B:$B,$N$2,Dados!$I:$I,$3:$3)&lt;&gt;0),SUMIFS(Dados!$F:$F,Dados!$C:$C,$D:$D,Dados!$B:$B,$N$2,Dados!$I:$I,$3:$3)%*$L$2,$L$2))</f>
        <v/>
      </c>
      <c r="M43" s="9" t="str">
        <f>IF($G43="SEM MOVIMENTO","",IF(AND($G43="AVALIADO",SUMIFS(Dados!$A:$A,Dados!$C:$C,$D:$D,Dados!$B:$B,$N$2,Dados!$I:$I,$3:$3)&lt;&gt;0),SUMIFS(Dados!$F:$F,Dados!$C:$C,$D:$D,Dados!$B:$B,$N$2,Dados!$I:$I,$3:$3)%*$M$2,$M$2))</f>
        <v/>
      </c>
      <c r="N43" s="7">
        <f t="shared" si="1"/>
        <v>0</v>
      </c>
    </row>
    <row r="44" spans="1:14" ht="15.75" x14ac:dyDescent="0.25">
      <c r="A44" s="1">
        <v>1806</v>
      </c>
      <c r="B44" s="2" t="s">
        <v>4</v>
      </c>
      <c r="C44" s="1" t="s">
        <v>5</v>
      </c>
      <c r="D44" s="43">
        <v>1806</v>
      </c>
      <c r="E44" s="1" t="s">
        <v>89</v>
      </c>
      <c r="F44" s="1" t="s">
        <v>6</v>
      </c>
      <c r="G44" s="1" t="str">
        <f>IF(SUMIFS(Dados!$A:$A,Dados!$C:$C,'IDGF- Dez'!$D:$D,Dados!$B:$B,'IDGF- Dez'!$N$2)=0,"SEM MOVIMENTO","AVALIADO")</f>
        <v>SEM MOVIMENTO</v>
      </c>
      <c r="H44" s="42" t="s">
        <v>348</v>
      </c>
      <c r="I44" s="9" t="str">
        <f>IF($G44="SEM MOVIMENTO","",IF(AND($G44="AVALIADO",SUMIFS(Dados!$A:$A,Dados!$C:$C,$D:$D,Dados!$B:$B,$N$2,Dados!$I:$I,$3:$3)&lt;&gt;0),SUMIFS(Dados!$F:$F,Dados!$C:$C,$D:$D,Dados!$B:$B,$N$2,Dados!$I:$I,$3:$3)%*$I$2,$I$2))</f>
        <v/>
      </c>
      <c r="J44" s="9" t="str">
        <f t="shared" si="0"/>
        <v/>
      </c>
      <c r="K44" s="9" t="str">
        <f>IF($G44="SEM MOVIMENTO","",IF(AND($G44="AVALIADO",SUMIFS(Dados!$A:$A,Dados!$C:$C,$D:$D,Dados!$B:$B,$N$2,Dados!$I:$I,$3:$3)&lt;&gt;0),SUMIFS(Dados!$F:$F,Dados!$C:$C,$D:$D,Dados!$B:$B,$N$2,Dados!$I:$I,$3:$3)%*$K$2,$K$2))</f>
        <v/>
      </c>
      <c r="L44" s="9" t="str">
        <f>IF($G44="SEM MOVIMENTO","",IF(AND($G44="AVALIADO",SUMIFS(Dados!$A:$A,Dados!$C:$C,$D:$D,Dados!$B:$B,$N$2,Dados!$I:$I,$3:$3)&lt;&gt;0),SUMIFS(Dados!$F:$F,Dados!$C:$C,$D:$D,Dados!$B:$B,$N$2,Dados!$I:$I,$3:$3)%*$L$2,$L$2))</f>
        <v/>
      </c>
      <c r="M44" s="9" t="str">
        <f>IF($G44="SEM MOVIMENTO","",IF(AND($G44="AVALIADO",SUMIFS(Dados!$A:$A,Dados!$C:$C,$D:$D,Dados!$B:$B,$N$2,Dados!$I:$I,$3:$3)&lt;&gt;0),SUMIFS(Dados!$F:$F,Dados!$C:$C,$D:$D,Dados!$B:$B,$N$2,Dados!$I:$I,$3:$3)%*$M$2,$M$2))</f>
        <v/>
      </c>
      <c r="N44" s="7">
        <f t="shared" si="1"/>
        <v>0</v>
      </c>
    </row>
    <row r="45" spans="1:14" ht="15.75" x14ac:dyDescent="0.25">
      <c r="A45" s="1">
        <v>2040</v>
      </c>
      <c r="B45" s="2" t="s">
        <v>7</v>
      </c>
      <c r="C45" s="1" t="s">
        <v>8</v>
      </c>
      <c r="D45" s="43">
        <v>2040</v>
      </c>
      <c r="E45" s="1" t="s">
        <v>89</v>
      </c>
      <c r="F45" s="1" t="s">
        <v>6</v>
      </c>
      <c r="G45" s="1" t="str">
        <f>IF(SUMIFS(Dados!$A:$A,Dados!$C:$C,'IDGF- Dez'!$D:$D,Dados!$B:$B,'IDGF- Dez'!$N$2)=0,"SEM MOVIMENTO","AVALIADO")</f>
        <v>SEM MOVIMENTO</v>
      </c>
      <c r="H45" s="42" t="s">
        <v>348</v>
      </c>
      <c r="I45" s="9" t="str">
        <f>IF($G45="SEM MOVIMENTO","",IF(AND($G45="AVALIADO",SUMIFS(Dados!$A:$A,Dados!$C:$C,$D:$D,Dados!$B:$B,$N$2,Dados!$I:$I,$3:$3)&lt;&gt;0),SUMIFS(Dados!$F:$F,Dados!$C:$C,$D:$D,Dados!$B:$B,$N$2,Dados!$I:$I,$3:$3)%*$I$2,$I$2))</f>
        <v/>
      </c>
      <c r="J45" s="9" t="str">
        <f t="shared" si="0"/>
        <v/>
      </c>
      <c r="K45" s="9" t="str">
        <f>IF($G45="SEM MOVIMENTO","",IF(AND($G45="AVALIADO",SUMIFS(Dados!$A:$A,Dados!$C:$C,$D:$D,Dados!$B:$B,$N$2,Dados!$I:$I,$3:$3)&lt;&gt;0),SUMIFS(Dados!$F:$F,Dados!$C:$C,$D:$D,Dados!$B:$B,$N$2,Dados!$I:$I,$3:$3)%*$K$2,$K$2))</f>
        <v/>
      </c>
      <c r="L45" s="9" t="str">
        <f>IF($G45="SEM MOVIMENTO","",IF(AND($G45="AVALIADO",SUMIFS(Dados!$A:$A,Dados!$C:$C,$D:$D,Dados!$B:$B,$N$2,Dados!$I:$I,$3:$3)&lt;&gt;0),SUMIFS(Dados!$F:$F,Dados!$C:$C,$D:$D,Dados!$B:$B,$N$2,Dados!$I:$I,$3:$3)%*$L$2,$L$2))</f>
        <v/>
      </c>
      <c r="M45" s="9" t="str">
        <f>IF($G45="SEM MOVIMENTO","",IF(AND($G45="AVALIADO",SUMIFS(Dados!$A:$A,Dados!$C:$C,$D:$D,Dados!$B:$B,$N$2,Dados!$I:$I,$3:$3)&lt;&gt;0),SUMIFS(Dados!$F:$F,Dados!$C:$C,$D:$D,Dados!$B:$B,$N$2,Dados!$I:$I,$3:$3)%*$M$2,$M$2))</f>
        <v/>
      </c>
      <c r="N45" s="7">
        <f t="shared" si="1"/>
        <v>0</v>
      </c>
    </row>
    <row r="46" spans="1:14" ht="15.75" x14ac:dyDescent="0.25">
      <c r="A46" s="1">
        <v>1903</v>
      </c>
      <c r="B46" s="2" t="s">
        <v>99</v>
      </c>
      <c r="C46" s="1" t="s">
        <v>100</v>
      </c>
      <c r="D46" s="43">
        <v>1903</v>
      </c>
      <c r="E46" s="1" t="s">
        <v>89</v>
      </c>
      <c r="F46" s="1" t="s">
        <v>94</v>
      </c>
      <c r="G46" s="1" t="str">
        <f>IF(SUMIFS(Dados!$A:$A,Dados!$C:$C,'IDGF- Dez'!$D:$D,Dados!$B:$B,'IDGF- Dez'!$N$2)=0,"SEM MOVIMENTO","AVALIADO")</f>
        <v>SEM MOVIMENTO</v>
      </c>
      <c r="H46" s="42" t="s">
        <v>348</v>
      </c>
      <c r="I46" s="9" t="str">
        <f>IF($G46="SEM MOVIMENTO","",IF(AND($G46="AVALIADO",SUMIFS(Dados!$A:$A,Dados!$C:$C,$D:$D,Dados!$B:$B,$N$2,Dados!$I:$I,$3:$3)&lt;&gt;0),SUMIFS(Dados!$F:$F,Dados!$C:$C,$D:$D,Dados!$B:$B,$N$2,Dados!$I:$I,$3:$3)%*$I$2,$I$2))</f>
        <v/>
      </c>
      <c r="J46" s="9" t="str">
        <f t="shared" si="0"/>
        <v/>
      </c>
      <c r="K46" s="9" t="str">
        <f>IF($G46="SEM MOVIMENTO","",IF(AND($G46="AVALIADO",SUMIFS(Dados!$A:$A,Dados!$C:$C,$D:$D,Dados!$B:$B,$N$2,Dados!$I:$I,$3:$3)&lt;&gt;0),SUMIFS(Dados!$F:$F,Dados!$C:$C,$D:$D,Dados!$B:$B,$N$2,Dados!$I:$I,$3:$3)%*$K$2,$K$2))</f>
        <v/>
      </c>
      <c r="L46" s="9" t="str">
        <f>IF($G46="SEM MOVIMENTO","",IF(AND($G46="AVALIADO",SUMIFS(Dados!$A:$A,Dados!$C:$C,$D:$D,Dados!$B:$B,$N$2,Dados!$I:$I,$3:$3)&lt;&gt;0),SUMIFS(Dados!$F:$F,Dados!$C:$C,$D:$D,Dados!$B:$B,$N$2,Dados!$I:$I,$3:$3)%*$L$2,$L$2))</f>
        <v/>
      </c>
      <c r="M46" s="9" t="str">
        <f>IF($G46="SEM MOVIMENTO","",IF(AND($G46="AVALIADO",SUMIFS(Dados!$A:$A,Dados!$C:$C,$D:$D,Dados!$B:$B,$N$2,Dados!$I:$I,$3:$3)&lt;&gt;0),SUMIFS(Dados!$F:$F,Dados!$C:$C,$D:$D,Dados!$B:$B,$N$2,Dados!$I:$I,$3:$3)%*$M$2,$M$2))</f>
        <v/>
      </c>
      <c r="N46" s="7">
        <f t="shared" si="1"/>
        <v>0</v>
      </c>
    </row>
    <row r="47" spans="1:14" ht="15.75" x14ac:dyDescent="0.25">
      <c r="A47" s="1">
        <v>2541</v>
      </c>
      <c r="B47" s="2" t="s">
        <v>9</v>
      </c>
      <c r="C47" s="1" t="s">
        <v>10</v>
      </c>
      <c r="D47" s="43">
        <v>2541</v>
      </c>
      <c r="E47" s="1" t="s">
        <v>89</v>
      </c>
      <c r="F47" s="1" t="s">
        <v>6</v>
      </c>
      <c r="G47" s="1" t="str">
        <f>IF(SUMIFS(Dados!$A:$A,Dados!$C:$C,'IDGF- Dez'!$D:$D,Dados!$B:$B,'IDGF- Dez'!$N$2)=0,"SEM MOVIMENTO","AVALIADO")</f>
        <v>SEM MOVIMENTO</v>
      </c>
      <c r="H47" s="42" t="s">
        <v>348</v>
      </c>
      <c r="I47" s="9" t="str">
        <f>IF($G47="SEM MOVIMENTO","",IF(AND($G47="AVALIADO",SUMIFS(Dados!$A:$A,Dados!$C:$C,$D:$D,Dados!$B:$B,$N$2,Dados!$I:$I,$3:$3)&lt;&gt;0),SUMIFS(Dados!$F:$F,Dados!$C:$C,$D:$D,Dados!$B:$B,$N$2,Dados!$I:$I,$3:$3)%*$I$2,$I$2))</f>
        <v/>
      </c>
      <c r="J47" s="9" t="str">
        <f t="shared" si="0"/>
        <v/>
      </c>
      <c r="K47" s="9" t="str">
        <f>IF($G47="SEM MOVIMENTO","",IF(AND($G47="AVALIADO",SUMIFS(Dados!$A:$A,Dados!$C:$C,$D:$D,Dados!$B:$B,$N$2,Dados!$I:$I,$3:$3)&lt;&gt;0),SUMIFS(Dados!$F:$F,Dados!$C:$C,$D:$D,Dados!$B:$B,$N$2,Dados!$I:$I,$3:$3)%*$K$2,$K$2))</f>
        <v/>
      </c>
      <c r="L47" s="9" t="str">
        <f>IF($G47="SEM MOVIMENTO","",IF(AND($G47="AVALIADO",SUMIFS(Dados!$A:$A,Dados!$C:$C,$D:$D,Dados!$B:$B,$N$2,Dados!$I:$I,$3:$3)&lt;&gt;0),SUMIFS(Dados!$F:$F,Dados!$C:$C,$D:$D,Dados!$B:$B,$N$2,Dados!$I:$I,$3:$3)%*$L$2,$L$2))</f>
        <v/>
      </c>
      <c r="M47" s="9" t="str">
        <f>IF($G47="SEM MOVIMENTO","",IF(AND($G47="AVALIADO",SUMIFS(Dados!$A:$A,Dados!$C:$C,$D:$D,Dados!$B:$B,$N$2,Dados!$I:$I,$3:$3)&lt;&gt;0),SUMIFS(Dados!$F:$F,Dados!$C:$C,$D:$D,Dados!$B:$B,$N$2,Dados!$I:$I,$3:$3)%*$M$2,$M$2))</f>
        <v/>
      </c>
      <c r="N47" s="7">
        <f t="shared" si="1"/>
        <v>0</v>
      </c>
    </row>
    <row r="48" spans="1:14" ht="15.75" x14ac:dyDescent="0.25">
      <c r="A48" s="1">
        <v>1827</v>
      </c>
      <c r="B48" s="2" t="s">
        <v>13</v>
      </c>
      <c r="C48" s="1" t="s">
        <v>14</v>
      </c>
      <c r="D48" s="43">
        <v>1827</v>
      </c>
      <c r="E48" s="1" t="s">
        <v>89</v>
      </c>
      <c r="F48" s="1" t="s">
        <v>6</v>
      </c>
      <c r="G48" s="1" t="str">
        <f>IF(SUMIFS(Dados!$A:$A,Dados!$C:$C,'IDGF- Dez'!$D:$D,Dados!$B:$B,'IDGF- Dez'!$N$2)=0,"SEM MOVIMENTO","AVALIADO")</f>
        <v>SEM MOVIMENTO</v>
      </c>
      <c r="H48" s="42" t="s">
        <v>348</v>
      </c>
      <c r="I48" s="9" t="str">
        <f>IF($G48="SEM MOVIMENTO","",IF(AND($G48="AVALIADO",SUMIFS(Dados!$A:$A,Dados!$C:$C,$D:$D,Dados!$B:$B,$N$2,Dados!$I:$I,$3:$3)&lt;&gt;0),SUMIFS(Dados!$F:$F,Dados!$C:$C,$D:$D,Dados!$B:$B,$N$2,Dados!$I:$I,$3:$3)%*$I$2,$I$2))</f>
        <v/>
      </c>
      <c r="J48" s="9" t="str">
        <f t="shared" si="0"/>
        <v/>
      </c>
      <c r="K48" s="9" t="str">
        <f>IF($G48="SEM MOVIMENTO","",IF(AND($G48="AVALIADO",SUMIFS(Dados!$A:$A,Dados!$C:$C,$D:$D,Dados!$B:$B,$N$2,Dados!$I:$I,$3:$3)&lt;&gt;0),SUMIFS(Dados!$F:$F,Dados!$C:$C,$D:$D,Dados!$B:$B,$N$2,Dados!$I:$I,$3:$3)%*$K$2,$K$2))</f>
        <v/>
      </c>
      <c r="L48" s="9" t="str">
        <f>IF($G48="SEM MOVIMENTO","",IF(AND($G48="AVALIADO",SUMIFS(Dados!$A:$A,Dados!$C:$C,$D:$D,Dados!$B:$B,$N$2,Dados!$I:$I,$3:$3)&lt;&gt;0),SUMIFS(Dados!$F:$F,Dados!$C:$C,$D:$D,Dados!$B:$B,$N$2,Dados!$I:$I,$3:$3)%*$L$2,$L$2))</f>
        <v/>
      </c>
      <c r="M48" s="9" t="str">
        <f>IF($G48="SEM MOVIMENTO","",IF(AND($G48="AVALIADO",SUMIFS(Dados!$A:$A,Dados!$C:$C,$D:$D,Dados!$B:$B,$N$2,Dados!$I:$I,$3:$3)&lt;&gt;0),SUMIFS(Dados!$F:$F,Dados!$C:$C,$D:$D,Dados!$B:$B,$N$2,Dados!$I:$I,$3:$3)%*$M$2,$M$2))</f>
        <v/>
      </c>
      <c r="N48" s="7">
        <f t="shared" si="1"/>
        <v>0</v>
      </c>
    </row>
    <row r="49" spans="1:14" ht="15.75" x14ac:dyDescent="0.25">
      <c r="A49" s="1">
        <v>1280</v>
      </c>
      <c r="B49" s="2" t="s">
        <v>53</v>
      </c>
      <c r="C49" s="1" t="s">
        <v>54</v>
      </c>
      <c r="D49" s="43">
        <v>1280</v>
      </c>
      <c r="E49" s="1" t="s">
        <v>89</v>
      </c>
      <c r="F49" s="1" t="s">
        <v>55</v>
      </c>
      <c r="G49" s="1" t="str">
        <f>IF(SUMIFS(Dados!$A:$A,Dados!$C:$C,'IDGF- Dez'!$D:$D,Dados!$B:$B,'IDGF- Dez'!$N$2)=0,"SEM MOVIMENTO","AVALIADO")</f>
        <v>SEM MOVIMENTO</v>
      </c>
      <c r="H49" s="42" t="s">
        <v>348</v>
      </c>
      <c r="I49" s="9" t="str">
        <f>IF($G49="SEM MOVIMENTO","",IF(AND($G49="AVALIADO",SUMIFS(Dados!$A:$A,Dados!$C:$C,$D:$D,Dados!$B:$B,$N$2,Dados!$I:$I,$3:$3)&lt;&gt;0),SUMIFS(Dados!$F:$F,Dados!$C:$C,$D:$D,Dados!$B:$B,$N$2,Dados!$I:$I,$3:$3)%*$I$2,$I$2))</f>
        <v/>
      </c>
      <c r="J49" s="9"/>
      <c r="K49" s="9" t="str">
        <f>IF($G49="SEM MOVIMENTO","",IF(AND($G49="AVALIADO",SUMIFS(Dados!$A:$A,Dados!$C:$C,$D:$D,Dados!$B:$B,$N$2,Dados!$I:$I,$3:$3)&lt;&gt;0),SUMIFS(Dados!$F:$F,Dados!$C:$C,$D:$D,Dados!$B:$B,$N$2,Dados!$I:$I,$3:$3)%*$K$2,$K$2))</f>
        <v/>
      </c>
      <c r="L49" s="9" t="str">
        <f>IF($G49="SEM MOVIMENTO","",IF(AND($G49="AVALIADO",SUMIFS(Dados!$A:$A,Dados!$C:$C,$D:$D,Dados!$B:$B,$N$2,Dados!$I:$I,$3:$3)&lt;&gt;0),SUMIFS(Dados!$F:$F,Dados!$C:$C,$D:$D,Dados!$B:$B,$N$2,Dados!$I:$I,$3:$3)%*$L$2,$L$2))</f>
        <v/>
      </c>
      <c r="M49" s="9" t="str">
        <f>IF($G49="SEM MOVIMENTO","",IF(AND($G49="AVALIADO",SUMIFS(Dados!$A:$A,Dados!$C:$C,$D:$D,Dados!$B:$B,$N$2,Dados!$I:$I,$3:$3)&lt;&gt;0),SUMIFS(Dados!$F:$F,Dados!$C:$C,$D:$D,Dados!$B:$B,$N$2,Dados!$I:$I,$3:$3)%*$M$2,$M$2))</f>
        <v/>
      </c>
      <c r="N49" s="7">
        <f t="shared" si="1"/>
        <v>0</v>
      </c>
    </row>
    <row r="50" spans="1:14" ht="15.75" x14ac:dyDescent="0.25">
      <c r="A50" s="1">
        <v>1402</v>
      </c>
      <c r="B50" s="2" t="s">
        <v>56</v>
      </c>
      <c r="C50" s="1" t="s">
        <v>57</v>
      </c>
      <c r="D50" s="43">
        <v>1402</v>
      </c>
      <c r="E50" s="1" t="s">
        <v>89</v>
      </c>
      <c r="F50" s="1" t="s">
        <v>58</v>
      </c>
      <c r="G50" s="1" t="str">
        <f>IF(SUMIFS(Dados!$A:$A,Dados!$C:$C,'IDGF- Dez'!$D:$D,Dados!$B:$B,'IDGF- Dez'!$N$2)=0,"SEM MOVIMENTO","AVALIADO")</f>
        <v>SEM MOVIMENTO</v>
      </c>
      <c r="H50" s="42" t="s">
        <v>348</v>
      </c>
      <c r="I50" s="9" t="str">
        <f>IF($G50="SEM MOVIMENTO","",IF(AND($G50="AVALIADO",SUMIFS(Dados!$A:$A,Dados!$C:$C,$D:$D,Dados!$B:$B,$N$2,Dados!$I:$I,$3:$3)&lt;&gt;0),SUMIFS(Dados!$F:$F,Dados!$C:$C,$D:$D,Dados!$B:$B,$N$2,Dados!$I:$I,$3:$3)%*$I$2,$I$2))</f>
        <v/>
      </c>
      <c r="J50" s="9"/>
      <c r="K50" s="9" t="str">
        <f>IF($G50="SEM MOVIMENTO","",IF(AND($G50="AVALIADO",SUMIFS(Dados!$A:$A,Dados!$C:$C,$D:$D,Dados!$B:$B,$N$2,Dados!$I:$I,$3:$3)&lt;&gt;0),SUMIFS(Dados!$F:$F,Dados!$C:$C,$D:$D,Dados!$B:$B,$N$2,Dados!$I:$I,$3:$3)%*$K$2,$K$2))</f>
        <v/>
      </c>
      <c r="L50" s="9" t="str">
        <f>IF($G50="SEM MOVIMENTO","",IF(AND($G50="AVALIADO",SUMIFS(Dados!$A:$A,Dados!$C:$C,$D:$D,Dados!$B:$B,$N$2,Dados!$I:$I,$3:$3)&lt;&gt;0),SUMIFS(Dados!$F:$F,Dados!$C:$C,$D:$D,Dados!$B:$B,$N$2,Dados!$I:$I,$3:$3)%*$L$2,$L$2))</f>
        <v/>
      </c>
      <c r="M50" s="9" t="str">
        <f>IF($G50="SEM MOVIMENTO","",IF(AND($G50="AVALIADO",SUMIFS(Dados!$A:$A,Dados!$C:$C,$D:$D,Dados!$B:$B,$N$2,Dados!$I:$I,$3:$3)&lt;&gt;0),SUMIFS(Dados!$F:$F,Dados!$C:$C,$D:$D,Dados!$B:$B,$N$2,Dados!$I:$I,$3:$3)%*$M$2,$M$2))</f>
        <v/>
      </c>
      <c r="N50" s="7">
        <f t="shared" si="1"/>
        <v>0</v>
      </c>
    </row>
    <row r="51" spans="1:14" ht="15.75" x14ac:dyDescent="0.25">
      <c r="A51" s="1">
        <v>1032</v>
      </c>
      <c r="B51" s="2" t="s">
        <v>11</v>
      </c>
      <c r="C51" s="1" t="s">
        <v>12</v>
      </c>
      <c r="D51" s="44">
        <v>1032</v>
      </c>
      <c r="E51" s="1" t="s">
        <v>89</v>
      </c>
      <c r="F51" s="1" t="s">
        <v>6</v>
      </c>
      <c r="G51" s="1" t="s">
        <v>321</v>
      </c>
      <c r="H51" s="42" t="s">
        <v>348</v>
      </c>
      <c r="I51" s="9" t="str">
        <f>IF($G51="SEM MOVIMENTO","",IF(AND($G51="AVALIADO",SUMIFS(Dados!$A:$A,Dados!$C:$C,$D:$D,Dados!$B:$B,$N$2,Dados!$I:$I,$3:$3)&lt;&gt;0),SUMIFS(Dados!$F:$F,Dados!$C:$C,$D:$D,Dados!$B:$B,$N$2,Dados!$I:$I,$3:$3)%*$I$2,$I$2))</f>
        <v/>
      </c>
      <c r="J51" s="9" t="str">
        <f t="shared" si="0"/>
        <v/>
      </c>
      <c r="K51" s="9" t="str">
        <f>IF($G51="SEM MOVIMENTO","",IF(AND($G51="AVALIADO",SUMIFS(Dados!$A:$A,Dados!$C:$C,$D:$D,Dados!$B:$B,$N$2,Dados!$I:$I,$3:$3)&lt;&gt;0),SUMIFS(Dados!$F:$F,Dados!$C:$C,$D:$D,Dados!$B:$B,$N$2,Dados!$I:$I,$3:$3)%*$K$2,$K$2))</f>
        <v/>
      </c>
      <c r="L51" s="9" t="str">
        <f>IF($G51="SEM MOVIMENTO","",IF(AND($G51="AVALIADO",SUMIFS(Dados!$A:$A,Dados!$C:$C,$D:$D,Dados!$B:$B,$N$2,Dados!$I:$I,$3:$3)&lt;&gt;0),SUMIFS(Dados!$F:$F,Dados!$C:$C,$D:$D,Dados!$B:$B,$N$2,Dados!$I:$I,$3:$3)%*$L$2,$L$2))</f>
        <v/>
      </c>
      <c r="M51" s="9" t="str">
        <f>IF($G51="SEM MOVIMENTO","",IF(AND($G51="AVALIADO",SUMIFS(Dados!$A:$A,Dados!$C:$C,$D:$D,Dados!$B:$B,$N$2,Dados!$I:$I,$3:$3)&lt;&gt;0),SUMIFS(Dados!$F:$F,Dados!$C:$C,$D:$D,Dados!$B:$B,$N$2,Dados!$I:$I,$3:$3)%*$M$2,$M$2))</f>
        <v/>
      </c>
      <c r="N51" s="7">
        <f t="shared" si="1"/>
        <v>0</v>
      </c>
    </row>
    <row r="52" spans="1:14" ht="15.75" x14ac:dyDescent="0.25">
      <c r="A52" s="1">
        <v>1219</v>
      </c>
      <c r="B52" s="3" t="s">
        <v>68</v>
      </c>
      <c r="C52" s="1" t="s">
        <v>69</v>
      </c>
      <c r="D52" s="43">
        <v>1219</v>
      </c>
      <c r="E52" s="1" t="s">
        <v>91</v>
      </c>
      <c r="F52" s="1" t="s">
        <v>70</v>
      </c>
      <c r="G52" s="1" t="str">
        <f>IF(SUMIFS(Dados!$A:$A,Dados!$C:$C,'IDGF- Dez'!$D:$D,Dados!$B:$B,'IDGF- Dez'!$N$2)=0,"SEM MOVIMENTO","AVALIADO")</f>
        <v>SEM MOVIMENTO</v>
      </c>
      <c r="H52" s="42" t="s">
        <v>348</v>
      </c>
      <c r="I52" s="9" t="str">
        <f>IF($G52="SEM MOVIMENTO","",IF(AND($G52="AVALIADO",SUMIFS(Dados!$A:$A,Dados!$C:$C,$D:$D,Dados!$B:$B,$N$2,Dados!$I:$I,$3:$3)&lt;&gt;0),SUMIFS(Dados!$F:$F,Dados!$C:$C,$D:$D,Dados!$B:$B,$N$2,Dados!$I:$I,$3:$3)%*$I$2,$I$2))</f>
        <v/>
      </c>
      <c r="J52" s="9" t="str">
        <f t="shared" si="0"/>
        <v/>
      </c>
      <c r="K52" s="9" t="str">
        <f>IF($G52="SEM MOVIMENTO","",IF(AND($G52="AVALIADO",SUMIFS(Dados!$A:$A,Dados!$C:$C,$D:$D,Dados!$B:$B,$N$2,Dados!$I:$I,$3:$3)&lt;&gt;0),SUMIFS(Dados!$F:$F,Dados!$C:$C,$D:$D,Dados!$B:$B,$N$2,Dados!$I:$I,$3:$3)%*$K$2,$K$2))</f>
        <v/>
      </c>
      <c r="L52" s="9" t="str">
        <f>IF($G52="SEM MOVIMENTO","",IF(AND($G52="AVALIADO",SUMIFS(Dados!$A:$A,Dados!$C:$C,$D:$D,Dados!$B:$B,$N$2,Dados!$I:$I,$3:$3)&lt;&gt;0),SUMIFS(Dados!$F:$F,Dados!$C:$C,$D:$D,Dados!$B:$B,$N$2,Dados!$I:$I,$3:$3)%*$L$2,$L$2))</f>
        <v/>
      </c>
      <c r="M52" s="9" t="str">
        <f>IF($G52="SEM MOVIMENTO","",IF(AND($G52="AVALIADO",SUMIFS(Dados!$A:$A,Dados!$C:$C,$D:$D,Dados!$B:$B,$N$2,Dados!$I:$I,$3:$3)&lt;&gt;0),SUMIFS(Dados!$F:$F,Dados!$C:$C,$D:$D,Dados!$B:$B,$N$2,Dados!$I:$I,$3:$3)%*$M$2,$M$2))</f>
        <v/>
      </c>
      <c r="N52" s="7">
        <f t="shared" si="1"/>
        <v>0</v>
      </c>
    </row>
    <row r="53" spans="1:14" ht="15.75" x14ac:dyDescent="0.25">
      <c r="A53" s="1">
        <v>1295</v>
      </c>
      <c r="B53" s="3" t="s">
        <v>73</v>
      </c>
      <c r="C53" s="1" t="s">
        <v>74</v>
      </c>
      <c r="D53" s="43">
        <v>1295</v>
      </c>
      <c r="E53" s="1" t="s">
        <v>90</v>
      </c>
      <c r="F53" s="1" t="s">
        <v>75</v>
      </c>
      <c r="G53" s="1" t="str">
        <f>IF(SUMIFS(Dados!$A:$A,Dados!$C:$C,'IDGF- Dez'!$D:$D,Dados!$B:$B,'IDGF- Dez'!$N$2)=0,"SEM MOVIMENTO","AVALIADO")</f>
        <v>SEM MOVIMENTO</v>
      </c>
      <c r="H53" s="42" t="s">
        <v>348</v>
      </c>
      <c r="I53" s="9" t="str">
        <f>IF($G53="SEM MOVIMENTO","",IF(AND($G53="AVALIADO",SUMIFS(Dados!$A:$A,Dados!$C:$C,$D:$D,Dados!$B:$B,$N$2,Dados!$I:$I,$3:$3)&lt;&gt;0),SUMIFS(Dados!$F:$F,Dados!$C:$C,$D:$D,Dados!$B:$B,$N$2,Dados!$I:$I,$3:$3)%*$I$2,$I$2))</f>
        <v/>
      </c>
      <c r="J53" s="9" t="str">
        <f t="shared" si="0"/>
        <v/>
      </c>
      <c r="K53" s="9" t="str">
        <f>IF($G53="SEM MOVIMENTO","",IF(AND($G53="AVALIADO",SUMIFS(Dados!$A:$A,Dados!$C:$C,$D:$D,Dados!$B:$B,$N$2,Dados!$I:$I,$3:$3)&lt;&gt;0),SUMIFS(Dados!$F:$F,Dados!$C:$C,$D:$D,Dados!$B:$B,$N$2,Dados!$I:$I,$3:$3)%*$K$2,$K$2))</f>
        <v/>
      </c>
      <c r="L53" s="9" t="str">
        <f>IF($G53="SEM MOVIMENTO","",IF(AND($G53="AVALIADO",SUMIFS(Dados!$A:$A,Dados!$C:$C,$D:$D,Dados!$B:$B,$N$2,Dados!$I:$I,$3:$3)&lt;&gt;0),SUMIFS(Dados!$F:$F,Dados!$C:$C,$D:$D,Dados!$B:$B,$N$2,Dados!$I:$I,$3:$3)%*$L$2,$L$2))</f>
        <v/>
      </c>
      <c r="M53" s="9" t="str">
        <f>IF($G53="SEM MOVIMENTO","",IF(AND($G53="AVALIADO",SUMIFS(Dados!$A:$A,Dados!$C:$C,$D:$D,Dados!$B:$B,$N$2,Dados!$I:$I,$3:$3)&lt;&gt;0),SUMIFS(Dados!$F:$F,Dados!$C:$C,$D:$D,Dados!$B:$B,$N$2,Dados!$I:$I,$3:$3)%*$M$2,$M$2))</f>
        <v/>
      </c>
      <c r="N53" s="7">
        <f t="shared" si="1"/>
        <v>0</v>
      </c>
    </row>
    <row r="54" spans="1:14" ht="15.75" x14ac:dyDescent="0.25">
      <c r="A54" s="1">
        <v>1796</v>
      </c>
      <c r="B54" s="2" t="s">
        <v>59</v>
      </c>
      <c r="C54" s="1" t="s">
        <v>60</v>
      </c>
      <c r="D54" s="43">
        <v>1796</v>
      </c>
      <c r="E54" s="1" t="s">
        <v>91</v>
      </c>
      <c r="F54" s="1" t="s">
        <v>61</v>
      </c>
      <c r="G54" s="1" t="str">
        <f>IF(SUMIFS(Dados!$A:$A,Dados!$C:$C,'IDGF- Dez'!$D:$D,Dados!$B:$B,'IDGF- Dez'!$N$2)=0,"SEM MOVIMENTO","AVALIADO")</f>
        <v>SEM MOVIMENTO</v>
      </c>
      <c r="H54" s="42" t="s">
        <v>348</v>
      </c>
      <c r="I54" s="9" t="str">
        <f>IF($G54="SEM MOVIMENTO","",IF(AND($G54="AVALIADO",SUMIFS(Dados!$A:$A,Dados!$C:$C,$D:$D,Dados!$B:$B,$N$2,Dados!$I:$I,$3:$3)&lt;&gt;0),SUMIFS(Dados!$F:$F,Dados!$C:$C,$D:$D,Dados!$B:$B,$N$2,Dados!$I:$I,$3:$3)%*$I$2,$I$2))</f>
        <v/>
      </c>
      <c r="J54" s="9" t="str">
        <f t="shared" si="0"/>
        <v/>
      </c>
      <c r="K54" s="9" t="str">
        <f>IF($G54="SEM MOVIMENTO","",IF(AND($G54="AVALIADO",SUMIFS(Dados!$A:$A,Dados!$C:$C,$D:$D,Dados!$B:$B,$N$2,Dados!$I:$I,$3:$3)&lt;&gt;0),SUMIFS(Dados!$F:$F,Dados!$C:$C,$D:$D,Dados!$B:$B,$N$2,Dados!$I:$I,$3:$3)%*$K$2,$K$2))</f>
        <v/>
      </c>
      <c r="L54" s="9" t="str">
        <f>IF($G54="SEM MOVIMENTO","",IF(AND($G54="AVALIADO",SUMIFS(Dados!$A:$A,Dados!$C:$C,$D:$D,Dados!$B:$B,$N$2,Dados!$I:$I,$3:$3)&lt;&gt;0),SUMIFS(Dados!$F:$F,Dados!$C:$C,$D:$D,Dados!$B:$B,$N$2,Dados!$I:$I,$3:$3)%*$L$2,$L$2))</f>
        <v/>
      </c>
      <c r="M54" s="9" t="str">
        <f>IF($G54="SEM MOVIMENTO","",IF(AND($G54="AVALIADO",SUMIFS(Dados!$A:$A,Dados!$C:$C,$D:$D,Dados!$B:$B,$N$2,Dados!$I:$I,$3:$3)&lt;&gt;0),SUMIFS(Dados!$F:$F,Dados!$C:$C,$D:$D,Dados!$B:$B,$N$2,Dados!$I:$I,$3:$3)%*$M$2,$M$2))</f>
        <v/>
      </c>
      <c r="N54" s="7">
        <f t="shared" si="1"/>
        <v>0</v>
      </c>
    </row>
    <row r="55" spans="1:14" ht="15.75" x14ac:dyDescent="0.25">
      <c r="A55" s="1">
        <v>2041</v>
      </c>
      <c r="B55" s="2" t="s">
        <v>65</v>
      </c>
      <c r="C55" s="1" t="s">
        <v>66</v>
      </c>
      <c r="D55" s="43">
        <v>2041</v>
      </c>
      <c r="E55" s="1" t="s">
        <v>91</v>
      </c>
      <c r="F55" s="1" t="s">
        <v>67</v>
      </c>
      <c r="G55" s="1" t="str">
        <f>IF(SUMIFS(Dados!$A:$A,Dados!$C:$C,'IDGF- Dez'!$D:$D,Dados!$B:$B,'IDGF- Dez'!$N$2)=0,"SEM MOVIMENTO","AVALIADO")</f>
        <v>SEM MOVIMENTO</v>
      </c>
      <c r="H55" s="42" t="s">
        <v>348</v>
      </c>
      <c r="I55" s="9" t="str">
        <f>IF($G55="SEM MOVIMENTO","",IF(AND($G55="AVALIADO",SUMIFS(Dados!$A:$A,Dados!$C:$C,$D:$D,Dados!$B:$B,$N$2,Dados!$I:$I,$3:$3)&lt;&gt;0),SUMIFS(Dados!$F:$F,Dados!$C:$C,$D:$D,Dados!$B:$B,$N$2,Dados!$I:$I,$3:$3)%*$I$2,$I$2))</f>
        <v/>
      </c>
      <c r="J55" s="9" t="str">
        <f t="shared" si="0"/>
        <v/>
      </c>
      <c r="K55" s="9" t="str">
        <f>IF($G55="SEM MOVIMENTO","",IF(AND($G55="AVALIADO",SUMIFS(Dados!$A:$A,Dados!$C:$C,$D:$D,Dados!$B:$B,$N$2,Dados!$I:$I,$3:$3)&lt;&gt;0),SUMIFS(Dados!$F:$F,Dados!$C:$C,$D:$D,Dados!$B:$B,$N$2,Dados!$I:$I,$3:$3)%*$K$2,$K$2))</f>
        <v/>
      </c>
      <c r="L55" s="9" t="str">
        <f>IF($G55="SEM MOVIMENTO","",IF(AND($G55="AVALIADO",SUMIFS(Dados!$A:$A,Dados!$C:$C,$D:$D,Dados!$B:$B,$N$2,Dados!$I:$I,$3:$3)&lt;&gt;0),SUMIFS(Dados!$F:$F,Dados!$C:$C,$D:$D,Dados!$B:$B,$N$2,Dados!$I:$I,$3:$3)%*$L$2,$L$2))</f>
        <v/>
      </c>
      <c r="M55" s="9" t="str">
        <f>IF($G55="SEM MOVIMENTO","",IF(AND($G55="AVALIADO",SUMIFS(Dados!$A:$A,Dados!$C:$C,$D:$D,Dados!$B:$B,$N$2,Dados!$I:$I,$3:$3)&lt;&gt;0),SUMIFS(Dados!$F:$F,Dados!$C:$C,$D:$D,Dados!$B:$B,$N$2,Dados!$I:$I,$3:$3)%*$M$2,$M$2))</f>
        <v/>
      </c>
      <c r="N55" s="7">
        <f t="shared" si="1"/>
        <v>0</v>
      </c>
    </row>
    <row r="56" spans="1:14" ht="15.75" x14ac:dyDescent="0.25">
      <c r="A56" s="1">
        <v>3085</v>
      </c>
      <c r="B56" s="2" t="s">
        <v>36</v>
      </c>
      <c r="C56" s="1" t="s">
        <v>37</v>
      </c>
      <c r="D56" s="44">
        <v>3085</v>
      </c>
      <c r="E56" s="1" t="s">
        <v>91</v>
      </c>
      <c r="F56" s="1" t="s">
        <v>35</v>
      </c>
      <c r="G56" s="1" t="str">
        <f>IF(SUMIFS(Dados!$A:$A,Dados!$C:$C,'IDGF- Dez'!$D:$D,Dados!$B:$B,'IDGF- Dez'!$N$2)=0,"SEM MOVIMENTO","AVALIADO")</f>
        <v>SEM MOVIMENTO</v>
      </c>
      <c r="H56" s="42" t="s">
        <v>348</v>
      </c>
      <c r="I56" s="9" t="str">
        <f>IF($G56="SEM MOVIMENTO","",IF(AND($G56="AVALIADO",SUMIFS(Dados!$A:$A,Dados!$C:$C,$D:$D,Dados!$B:$B,$N$2,Dados!$I:$I,$3:$3)&lt;&gt;0),SUMIFS(Dados!$F:$F,Dados!$C:$C,$D:$D,Dados!$B:$B,$N$2,Dados!$I:$I,$3:$3)%*$I$2,$I$2))</f>
        <v/>
      </c>
      <c r="J56" s="9" t="str">
        <f t="shared" si="0"/>
        <v/>
      </c>
      <c r="K56" s="9" t="str">
        <f>IF($G56="SEM MOVIMENTO","",IF(AND($G56="AVALIADO",SUMIFS(Dados!$A:$A,Dados!$C:$C,$D:$D,Dados!$B:$B,$N$2,Dados!$I:$I,$3:$3)&lt;&gt;0),SUMIFS(Dados!$F:$F,Dados!$C:$C,$D:$D,Dados!$B:$B,$N$2,Dados!$I:$I,$3:$3)%*$K$2,$K$2))</f>
        <v/>
      </c>
      <c r="L56" s="9" t="str">
        <f>IF($G56="SEM MOVIMENTO","",IF(AND($G56="AVALIADO",SUMIFS(Dados!$A:$A,Dados!$C:$C,$D:$D,Dados!$B:$B,$N$2,Dados!$I:$I,$3:$3)&lt;&gt;0),SUMIFS(Dados!$F:$F,Dados!$C:$C,$D:$D,Dados!$B:$B,$N$2,Dados!$I:$I,$3:$3)%*$L$2,$L$2))</f>
        <v/>
      </c>
      <c r="M56" s="9" t="str">
        <f>IF($G56="SEM MOVIMENTO","",IF(AND($G56="AVALIADO",SUMIFS(Dados!$A:$A,Dados!$C:$C,$D:$D,Dados!$B:$B,$N$2,Dados!$I:$I,$3:$3)&lt;&gt;0),SUMIFS(Dados!$F:$F,Dados!$C:$C,$D:$D,Dados!$B:$B,$N$2,Dados!$I:$I,$3:$3)%*$M$2,$M$2))</f>
        <v/>
      </c>
      <c r="N56" s="7">
        <f t="shared" si="1"/>
        <v>0</v>
      </c>
    </row>
  </sheetData>
  <autoFilter ref="A3:N56" xr:uid="{00000000-0009-0000-0000-00000F000000}"/>
  <mergeCells count="1">
    <mergeCell ref="B1:B2"/>
  </mergeCells>
  <conditionalFormatting sqref="N4:N1048576">
    <cfRule type="cellIs" dxfId="7" priority="1" operator="between">
      <formula>0.69</formula>
      <formula>0.01</formula>
    </cfRule>
    <cfRule type="cellIs" dxfId="6" priority="2" operator="between">
      <formula>0.7</formula>
      <formula>0.79</formula>
    </cfRule>
    <cfRule type="cellIs" dxfId="5" priority="3" operator="between">
      <formula>0.8</formula>
      <formula>0.89</formula>
    </cfRule>
    <cfRule type="cellIs" dxfId="4" priority="4" operator="greaterThanOrEqual">
      <formula>0.9</formula>
    </cfRule>
  </conditionalFormatting>
  <pageMargins left="0.25" right="0.25" top="0.75" bottom="0.75" header="0.3" footer="0.3"/>
  <pageSetup paperSize="9" scale="61" fitToHeight="0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56"/>
  <sheetViews>
    <sheetView showGridLines="0" topLeftCell="D1" zoomScale="115" zoomScaleNormal="115" workbookViewId="0">
      <pane ySplit="3" topLeftCell="A4" activePane="bottomLeft" state="frozen"/>
      <selection activeCell="E10" sqref="E10"/>
      <selection pane="bottomLeft" activeCell="K8" sqref="K8"/>
    </sheetView>
  </sheetViews>
  <sheetFormatPr defaultRowHeight="15" x14ac:dyDescent="0.25"/>
  <cols>
    <col min="2" max="2" width="45.7109375" customWidth="1"/>
    <col min="3" max="3" width="18" bestFit="1" customWidth="1"/>
    <col min="4" max="4" width="8.7109375" customWidth="1"/>
    <col min="5" max="5" width="14.42578125" bestFit="1" customWidth="1"/>
    <col min="6" max="6" width="25" customWidth="1"/>
    <col min="7" max="7" width="18.140625" bestFit="1" customWidth="1"/>
    <col min="8" max="8" width="12.7109375" style="10" customWidth="1"/>
    <col min="9" max="12" width="12.7109375" customWidth="1"/>
    <col min="13" max="13" width="15.140625" customWidth="1"/>
    <col min="14" max="14" width="12.7109375" customWidth="1"/>
  </cols>
  <sheetData>
    <row r="1" spans="1:14" ht="24.75" customHeight="1" thickBot="1" x14ac:dyDescent="0.3">
      <c r="B1" s="127" t="s">
        <v>145</v>
      </c>
      <c r="N1" s="20" t="s">
        <v>235</v>
      </c>
    </row>
    <row r="2" spans="1:14" s="5" customFormat="1" ht="32.1" customHeight="1" thickBot="1" x14ac:dyDescent="0.25">
      <c r="B2" s="128"/>
      <c r="H2" s="21">
        <v>0.15</v>
      </c>
      <c r="I2" s="21">
        <v>0.15</v>
      </c>
      <c r="J2" s="39">
        <v>0.3</v>
      </c>
      <c r="K2" s="40">
        <v>0.2</v>
      </c>
      <c r="L2" s="40">
        <v>0.3</v>
      </c>
      <c r="M2" s="41">
        <v>0.2</v>
      </c>
      <c r="N2" s="19">
        <v>45261</v>
      </c>
    </row>
    <row r="3" spans="1:14" ht="32.1" customHeight="1" x14ac:dyDescent="0.25">
      <c r="A3" s="4" t="s">
        <v>2</v>
      </c>
      <c r="B3" s="4" t="s">
        <v>0</v>
      </c>
      <c r="C3" s="4" t="s">
        <v>1</v>
      </c>
      <c r="D3" s="4" t="s">
        <v>2</v>
      </c>
      <c r="E3" s="4" t="s">
        <v>88</v>
      </c>
      <c r="F3" s="4" t="s">
        <v>3</v>
      </c>
      <c r="G3" s="4" t="s">
        <v>234</v>
      </c>
      <c r="H3" s="6" t="s">
        <v>295</v>
      </c>
      <c r="I3" s="6" t="s">
        <v>142</v>
      </c>
      <c r="J3" s="38" t="s">
        <v>290</v>
      </c>
      <c r="K3" s="38" t="s">
        <v>141</v>
      </c>
      <c r="L3" s="38" t="s">
        <v>140</v>
      </c>
      <c r="M3" s="38" t="s">
        <v>143</v>
      </c>
      <c r="N3" s="6" t="s">
        <v>144</v>
      </c>
    </row>
    <row r="4" spans="1:14" ht="15.75" x14ac:dyDescent="0.25">
      <c r="A4" s="1">
        <v>1030</v>
      </c>
      <c r="B4" s="2" t="s">
        <v>27</v>
      </c>
      <c r="C4" s="1" t="s">
        <v>28</v>
      </c>
      <c r="D4" s="43">
        <v>1030</v>
      </c>
      <c r="E4" s="1" t="s">
        <v>90</v>
      </c>
      <c r="F4" s="1" t="s">
        <v>29</v>
      </c>
      <c r="G4" s="1" t="str">
        <f>IF(SUMIFS(Dados!$A:$A,Dados!$C:$C,'IDGF-Dez'!$D:$D,Dados!$B:$B,'IDGF-Dez'!$N$2)=0,"SEM MOVIMENTO","AVALIADO")</f>
        <v>SEM MOVIMENTO</v>
      </c>
      <c r="H4" s="42" t="str">
        <f>IFERROR(IF($G4="SEM MOVIMENTO","",IF(G4="AVALIADO",(VLOOKUP(D4,'PPM-Out'!B:J,9,FALSE)/100)*$H$2,1*$H$2)),1*$H$2)</f>
        <v/>
      </c>
      <c r="I4" s="9" t="str">
        <f>IF($G4="SEM MOVIMENTO","",IF(AND($G4="AVALIADO",SUMIFS(Dados!$A:$A,Dados!$C:$C,$D:$D,Dados!$B:$B,$N$2,Dados!$I:$I,$3:$3)&lt;&gt;0),SUMIFS(Dados!$F:$F,Dados!$C:$C,$D:$D,Dados!$B:$B,$N$2,Dados!$I:$I,$3:$3)%*$I$2,$I$2))</f>
        <v/>
      </c>
      <c r="J4" s="9" t="str">
        <f t="shared" ref="J4:J56" si="0">IFERROR(H4+I4,"")</f>
        <v/>
      </c>
      <c r="K4" s="9" t="str">
        <f>IF($G4="SEM MOVIMENTO","",IF(AND($G4="AVALIADO",SUMIFS(Dados!$A:$A,Dados!$C:$C,$D:$D,Dados!$B:$B,$N$2,Dados!$I:$I,$3:$3)&lt;&gt;0),SUMIFS(Dados!$F:$F,Dados!$C:$C,$D:$D,Dados!$B:$B,$N$2,Dados!$I:$I,$3:$3)%*$K$2,$K$2))</f>
        <v/>
      </c>
      <c r="L4" s="9" t="str">
        <f>IF($G4="SEM MOVIMENTO","",IF(AND($G4="AVALIADO",SUMIFS(Dados!$A:$A,Dados!$C:$C,$D:$D,Dados!$B:$B,$N$2,Dados!$I:$I,$3:$3)&lt;&gt;0),SUMIFS(Dados!$F:$F,Dados!$C:$C,$D:$D,Dados!$B:$B,$N$2,Dados!$I:$I,$3:$3)%*$L$2,$L$2))</f>
        <v/>
      </c>
      <c r="M4" s="9" t="str">
        <f>IF($G4="SEM MOVIMENTO","",IF(AND($G4="AVALIADO",SUMIFS(Dados!$A:$A,Dados!$C:$C,$D:$D,Dados!$B:$B,$N$2,Dados!$I:$I,$3:$3)&lt;&gt;0),SUMIFS(Dados!$F:$F,Dados!$C:$C,$D:$D,Dados!$B:$B,$N$2,Dados!$I:$I,$3:$3)%*$M$2,$M$2))</f>
        <v/>
      </c>
      <c r="N4" s="7">
        <f t="shared" ref="N4:N56" si="1">SUM(J4:M4)</f>
        <v>0</v>
      </c>
    </row>
    <row r="5" spans="1:14" ht="15.75" x14ac:dyDescent="0.25">
      <c r="A5" s="1">
        <v>1221</v>
      </c>
      <c r="B5" s="2" t="s">
        <v>105</v>
      </c>
      <c r="C5" s="1" t="s">
        <v>106</v>
      </c>
      <c r="D5" s="43">
        <v>1221</v>
      </c>
      <c r="E5" s="1" t="s">
        <v>89</v>
      </c>
      <c r="F5" s="1" t="s">
        <v>94</v>
      </c>
      <c r="G5" s="1" t="str">
        <f>IF(SUMIFS(Dados!$A:$A,Dados!$C:$C,'IDGF-Dez'!$D:$D,Dados!$B:$B,'IDGF-Dez'!$N$2)=0,"SEM MOVIMENTO","AVALIADO")</f>
        <v>SEM MOVIMENTO</v>
      </c>
      <c r="H5" s="42" t="str">
        <f>IFERROR(IF($G5="SEM MOVIMENTO","",IF(G5="AVALIADO",(VLOOKUP(D5,'PPM-Out'!B:J,9,FALSE)/100)*$H$2,1*$H$2)),1*$H$2)</f>
        <v/>
      </c>
      <c r="I5" s="9" t="str">
        <f>IF($G5="SEM MOVIMENTO","",IF(AND($G5="AVALIADO",SUMIFS(Dados!$A:$A,Dados!$C:$C,$D:$D,Dados!$B:$B,$N$2,Dados!$I:$I,$3:$3)&lt;&gt;0),SUMIFS(Dados!$F:$F,Dados!$C:$C,$D:$D,Dados!$B:$B,$N$2,Dados!$I:$I,$3:$3)%*$I$2,$I$2))</f>
        <v/>
      </c>
      <c r="J5" s="9" t="str">
        <f t="shared" si="0"/>
        <v/>
      </c>
      <c r="K5" s="9" t="str">
        <f>IF($G5="SEM MOVIMENTO","",IF(AND($G5="AVALIADO",SUMIFS(Dados!$A:$A,Dados!$C:$C,$D:$D,Dados!$B:$B,$N$2,Dados!$I:$I,$3:$3)&lt;&gt;0),SUMIFS(Dados!$F:$F,Dados!$C:$C,$D:$D,Dados!$B:$B,$N$2,Dados!$I:$I,$3:$3)%*$K$2,$K$2))</f>
        <v/>
      </c>
      <c r="L5" s="9" t="str">
        <f>IF($G5="SEM MOVIMENTO","",IF(AND($G5="AVALIADO",SUMIFS(Dados!$A:$A,Dados!$C:$C,$D:$D,Dados!$B:$B,$N$2,Dados!$I:$I,$3:$3)&lt;&gt;0),SUMIFS(Dados!$F:$F,Dados!$C:$C,$D:$D,Dados!$B:$B,$N$2,Dados!$I:$I,$3:$3)%*$L$2,$L$2))</f>
        <v/>
      </c>
      <c r="M5" s="9" t="str">
        <f>IF($G5="SEM MOVIMENTO","",IF(AND($G5="AVALIADO",SUMIFS(Dados!$A:$A,Dados!$C:$C,$D:$D,Dados!$B:$B,$N$2,Dados!$I:$I,$3:$3)&lt;&gt;0),SUMIFS(Dados!$F:$F,Dados!$C:$C,$D:$D,Dados!$B:$B,$N$2,Dados!$I:$I,$3:$3)%*$M$2,$M$2))</f>
        <v/>
      </c>
      <c r="N5" s="7">
        <f t="shared" si="1"/>
        <v>0</v>
      </c>
    </row>
    <row r="6" spans="1:14" ht="15.75" x14ac:dyDescent="0.25">
      <c r="A6" s="1">
        <v>1184</v>
      </c>
      <c r="B6" s="3" t="s">
        <v>76</v>
      </c>
      <c r="C6" s="1" t="s">
        <v>77</v>
      </c>
      <c r="D6" s="43">
        <v>1184</v>
      </c>
      <c r="E6" s="1" t="s">
        <v>90</v>
      </c>
      <c r="F6" s="1" t="s">
        <v>64</v>
      </c>
      <c r="G6" s="1" t="str">
        <f>IF(SUMIFS(Dados!$A:$A,Dados!$C:$C,'IDGF-Dez'!$D:$D,Dados!$B:$B,'IDGF-Dez'!$N$2)=0,"SEM MOVIMENTO","AVALIADO")</f>
        <v>SEM MOVIMENTO</v>
      </c>
      <c r="H6" s="42" t="str">
        <f>IFERROR(IF($G6="SEM MOVIMENTO","",IF(G6="AVALIADO",(VLOOKUP(D6,'PPM-Out'!B:J,9,FALSE)/100)*$H$2,1*$H$2)),1*$H$2)</f>
        <v/>
      </c>
      <c r="I6" s="9" t="str">
        <f>IF($G6="SEM MOVIMENTO","",IF(AND($G6="AVALIADO",SUMIFS(Dados!$A:$A,Dados!$C:$C,$D:$D,Dados!$B:$B,$N$2,Dados!$I:$I,$3:$3)&lt;&gt;0),SUMIFS(Dados!$F:$F,Dados!$C:$C,$D:$D,Dados!$B:$B,$N$2,Dados!$I:$I,$3:$3)%*$I$2,$I$2))</f>
        <v/>
      </c>
      <c r="J6" s="9" t="str">
        <f t="shared" si="0"/>
        <v/>
      </c>
      <c r="K6" s="9" t="str">
        <f>IF($G6="SEM MOVIMENTO","",IF(AND($G6="AVALIADO",SUMIFS(Dados!$A:$A,Dados!$C:$C,$D:$D,Dados!$B:$B,$N$2,Dados!$I:$I,$3:$3)&lt;&gt;0),SUMIFS(Dados!$F:$F,Dados!$C:$C,$D:$D,Dados!$B:$B,$N$2,Dados!$I:$I,$3:$3)%*$K$2,$K$2))</f>
        <v/>
      </c>
      <c r="L6" s="9" t="str">
        <f>IF($G6="SEM MOVIMENTO","",IF(AND($G6="AVALIADO",SUMIFS(Dados!$A:$A,Dados!$C:$C,$D:$D,Dados!$B:$B,$N$2,Dados!$I:$I,$3:$3)&lt;&gt;0),SUMIFS(Dados!$F:$F,Dados!$C:$C,$D:$D,Dados!$B:$B,$N$2,Dados!$I:$I,$3:$3)%*$L$2,$L$2))</f>
        <v/>
      </c>
      <c r="M6" s="9" t="str">
        <f>IF($G6="SEM MOVIMENTO","",IF(AND($G6="AVALIADO",SUMIFS(Dados!$A:$A,Dados!$C:$C,$D:$D,Dados!$B:$B,$N$2,Dados!$I:$I,$3:$3)&lt;&gt;0),SUMIFS(Dados!$F:$F,Dados!$C:$C,$D:$D,Dados!$B:$B,$N$2,Dados!$I:$I,$3:$3)%*$M$2,$M$2))</f>
        <v/>
      </c>
      <c r="N6" s="7">
        <f t="shared" si="1"/>
        <v>0</v>
      </c>
    </row>
    <row r="7" spans="1:14" s="10" customFormat="1" ht="15.75" x14ac:dyDescent="0.25">
      <c r="A7" s="1">
        <v>2175</v>
      </c>
      <c r="B7" s="2" t="s">
        <v>109</v>
      </c>
      <c r="C7" s="1" t="s">
        <v>110</v>
      </c>
      <c r="D7" s="43">
        <v>2175</v>
      </c>
      <c r="E7" s="1" t="s">
        <v>89</v>
      </c>
      <c r="F7" s="1" t="s">
        <v>94</v>
      </c>
      <c r="G7" s="1" t="str">
        <f>IF(SUMIFS(Dados!$A:$A,Dados!$C:$C,'IDGF-Dez'!$D:$D,Dados!$B:$B,'IDGF-Dez'!$N$2)=0,"SEM MOVIMENTO","AVALIADO")</f>
        <v>SEM MOVIMENTO</v>
      </c>
      <c r="H7" s="42" t="str">
        <f>IFERROR(IF($G7="SEM MOVIMENTO","",IF(G7="AVALIADO",(VLOOKUP(D7,'PPM-Out'!B:J,9,FALSE)/100)*$H$2,1*$H$2)),1*$H$2)</f>
        <v/>
      </c>
      <c r="I7" s="9" t="str">
        <f>IF($G7="SEM MOVIMENTO","",IF(AND($G7="AVALIADO",SUMIFS(Dados!$A:$A,Dados!$C:$C,$D:$D,Dados!$B:$B,$N$2,Dados!$I:$I,$3:$3)&lt;&gt;0),SUMIFS(Dados!$F:$F,Dados!$C:$C,$D:$D,Dados!$B:$B,$N$2,Dados!$I:$I,$3:$3)%*$I$2,$I$2))</f>
        <v/>
      </c>
      <c r="J7" s="9" t="str">
        <f t="shared" si="0"/>
        <v/>
      </c>
      <c r="K7" s="9" t="str">
        <f>IF($G7="SEM MOVIMENTO","",IF(AND($G7="AVALIADO",SUMIFS(Dados!$A:$A,Dados!$C:$C,$D:$D,Dados!$B:$B,$N$2,Dados!$I:$I,$3:$3)&lt;&gt;0),SUMIFS(Dados!$F:$F,Dados!$C:$C,$D:$D,Dados!$B:$B,$N$2,Dados!$I:$I,$3:$3)%*$K$2,$K$2))</f>
        <v/>
      </c>
      <c r="L7" s="9" t="str">
        <f>IF($G7="SEM MOVIMENTO","",IF(AND($G7="AVALIADO",SUMIFS(Dados!$A:$A,Dados!$C:$C,$D:$D,Dados!$B:$B,$N$2,Dados!$I:$I,$3:$3)&lt;&gt;0),SUMIFS(Dados!$F:$F,Dados!$C:$C,$D:$D,Dados!$B:$B,$N$2,Dados!$I:$I,$3:$3)%*$L$2,$L$2))</f>
        <v/>
      </c>
      <c r="M7" s="9" t="str">
        <f>IF($G7="SEM MOVIMENTO","",IF(AND($G7="AVALIADO",SUMIFS(Dados!$A:$A,Dados!$C:$C,$D:$D,Dados!$B:$B,$N$2,Dados!$I:$I,$3:$3)&lt;&gt;0),SUMIFS(Dados!$F:$F,Dados!$C:$C,$D:$D,Dados!$B:$B,$N$2,Dados!$I:$I,$3:$3)%*$M$2,$M$2))</f>
        <v/>
      </c>
      <c r="N7" s="7">
        <f t="shared" si="1"/>
        <v>0</v>
      </c>
    </row>
    <row r="8" spans="1:14" ht="15.75" x14ac:dyDescent="0.25">
      <c r="A8" s="1">
        <v>1239</v>
      </c>
      <c r="B8" s="2" t="s">
        <v>33</v>
      </c>
      <c r="C8" s="1" t="s">
        <v>34</v>
      </c>
      <c r="D8" s="43">
        <v>1239</v>
      </c>
      <c r="E8" s="1" t="s">
        <v>91</v>
      </c>
      <c r="F8" s="1" t="s">
        <v>35</v>
      </c>
      <c r="G8" s="1" t="str">
        <f>IF(SUMIFS(Dados!$A:$A,Dados!$C:$C,'IDGF-Dez'!$D:$D,Dados!$B:$B,'IDGF-Dez'!$N$2)=0,"SEM MOVIMENTO","AVALIADO")</f>
        <v>SEM MOVIMENTO</v>
      </c>
      <c r="H8" s="42" t="str">
        <f>IFERROR(IF($G8="SEM MOVIMENTO","",IF(G8="AVALIADO",(VLOOKUP(D8,'PPM-Out'!B:J,9,FALSE)/100)*$H$2,1*$H$2)),1*$H$2)</f>
        <v/>
      </c>
      <c r="I8" s="9" t="str">
        <f>IF($G8="SEM MOVIMENTO","",IF(AND($G8="AVALIADO",SUMIFS(Dados!$A:$A,Dados!$C:$C,$D:$D,Dados!$B:$B,$N$2,Dados!$I:$I,$3:$3)&lt;&gt;0),SUMIFS(Dados!$F:$F,Dados!$C:$C,$D:$D,Dados!$B:$B,$N$2,Dados!$I:$I,$3:$3)%*$I$2,$I$2))</f>
        <v/>
      </c>
      <c r="J8" s="9" t="str">
        <f t="shared" si="0"/>
        <v/>
      </c>
      <c r="K8" s="9" t="str">
        <f>IF($G8="SEM MOVIMENTO","",IF(AND($G8="AVALIADO",SUMIFS(Dados!$A:$A,Dados!$C:$C,$D:$D,Dados!$B:$B,$N$2,Dados!$I:$I,$3:$3)&lt;&gt;0),SUMIFS(Dados!$F:$F,Dados!$C:$C,$D:$D,Dados!$B:$B,$N$2,Dados!$I:$I,$3:$3)%*$K$2,$K$2))</f>
        <v/>
      </c>
      <c r="L8" s="9" t="str">
        <f>IF($G8="SEM MOVIMENTO","",IF(AND($G8="AVALIADO",SUMIFS(Dados!$A:$A,Dados!$C:$C,$D:$D,Dados!$B:$B,$N$2,Dados!$I:$I,$3:$3)&lt;&gt;0),SUMIFS(Dados!$F:$F,Dados!$C:$C,$D:$D,Dados!$B:$B,$N$2,Dados!$I:$I,$3:$3)%*$L$2,$L$2))</f>
        <v/>
      </c>
      <c r="M8" s="9" t="str">
        <f>IF($G8="SEM MOVIMENTO","",IF(AND($G8="AVALIADO",SUMIFS(Dados!$A:$A,Dados!$C:$C,$D:$D,Dados!$B:$B,$N$2,Dados!$I:$I,$3:$3)&lt;&gt;0),SUMIFS(Dados!$F:$F,Dados!$C:$C,$D:$D,Dados!$B:$B,$N$2,Dados!$I:$I,$3:$3)%*$M$2,$M$2))</f>
        <v/>
      </c>
      <c r="N8" s="7">
        <f t="shared" si="1"/>
        <v>0</v>
      </c>
    </row>
    <row r="9" spans="1:14" ht="15.75" x14ac:dyDescent="0.25">
      <c r="A9" s="1">
        <v>1329</v>
      </c>
      <c r="B9" s="2" t="s">
        <v>101</v>
      </c>
      <c r="C9" s="1" t="s">
        <v>102</v>
      </c>
      <c r="D9" s="43">
        <v>1329</v>
      </c>
      <c r="E9" s="1" t="s">
        <v>89</v>
      </c>
      <c r="F9" s="1" t="s">
        <v>94</v>
      </c>
      <c r="G9" s="1" t="str">
        <f>IF(SUMIFS(Dados!$A:$A,Dados!$C:$C,'IDGF-Dez'!$D:$D,Dados!$B:$B,'IDGF-Dez'!$N$2)=0,"SEM MOVIMENTO","AVALIADO")</f>
        <v>SEM MOVIMENTO</v>
      </c>
      <c r="H9" s="42" t="str">
        <f>IFERROR(IF($G9="SEM MOVIMENTO","",IF(G9="AVALIADO",(VLOOKUP(D9,'PPM-Out'!B:J,9,FALSE)/100)*$H$2,1*$H$2)),1*$H$2)</f>
        <v/>
      </c>
      <c r="I9" s="9" t="str">
        <f>IF($G9="SEM MOVIMENTO","",IF(AND($G9="AVALIADO",SUMIFS(Dados!$A:$A,Dados!$C:$C,$D:$D,Dados!$B:$B,$N$2,Dados!$I:$I,$3:$3)&lt;&gt;0),SUMIFS(Dados!$F:$F,Dados!$C:$C,$D:$D,Dados!$B:$B,$N$2,Dados!$I:$I,$3:$3)%*$I$2,$I$2))</f>
        <v/>
      </c>
      <c r="J9" s="9" t="str">
        <f t="shared" si="0"/>
        <v/>
      </c>
      <c r="K9" s="9" t="str">
        <f>IF($G9="SEM MOVIMENTO","",IF(AND($G9="AVALIADO",SUMIFS(Dados!$A:$A,Dados!$C:$C,$D:$D,Dados!$B:$B,$N$2,Dados!$I:$I,$3:$3)&lt;&gt;0),SUMIFS(Dados!$F:$F,Dados!$C:$C,$D:$D,Dados!$B:$B,$N$2,Dados!$I:$I,$3:$3)%*$K$2,$K$2))</f>
        <v/>
      </c>
      <c r="L9" s="9" t="str">
        <f>IF($G9="SEM MOVIMENTO","",IF(AND($G9="AVALIADO",SUMIFS(Dados!$A:$A,Dados!$C:$C,$D:$D,Dados!$B:$B,$N$2,Dados!$I:$I,$3:$3)&lt;&gt;0),SUMIFS(Dados!$F:$F,Dados!$C:$C,$D:$D,Dados!$B:$B,$N$2,Dados!$I:$I,$3:$3)%*$L$2,$L$2))</f>
        <v/>
      </c>
      <c r="M9" s="9" t="str">
        <f>IF($G9="SEM MOVIMENTO","",IF(AND($G9="AVALIADO",SUMIFS(Dados!$A:$A,Dados!$C:$C,$D:$D,Dados!$B:$B,$N$2,Dados!$I:$I,$3:$3)&lt;&gt;0),SUMIFS(Dados!$F:$F,Dados!$C:$C,$D:$D,Dados!$B:$B,$N$2,Dados!$I:$I,$3:$3)%*$M$2,$M$2))</f>
        <v/>
      </c>
      <c r="N9" s="7">
        <f t="shared" si="1"/>
        <v>0</v>
      </c>
    </row>
    <row r="10" spans="1:14" ht="15.75" x14ac:dyDescent="0.25">
      <c r="A10" s="1">
        <v>1183</v>
      </c>
      <c r="B10" s="2" t="s">
        <v>111</v>
      </c>
      <c r="C10" s="1" t="s">
        <v>112</v>
      </c>
      <c r="D10" s="43">
        <v>1183</v>
      </c>
      <c r="E10" s="1" t="s">
        <v>138</v>
      </c>
      <c r="F10" s="1" t="s">
        <v>134</v>
      </c>
      <c r="G10" s="1" t="str">
        <f>IF(SUMIFS(Dados!$A:$A,Dados!$C:$C,'IDGF-Dez'!$D:$D,Dados!$B:$B,'IDGF-Dez'!$N$2)=0,"SEM MOVIMENTO","AVALIADO")</f>
        <v>SEM MOVIMENTO</v>
      </c>
      <c r="H10" s="42" t="str">
        <f>IFERROR(IF($G10="SEM MOVIMENTO","",IF(G10="AVALIADO",(VLOOKUP(D10,'PPM-Out'!B:J,9,FALSE)/100)*$H$2,1*$H$2)),1*$H$2)</f>
        <v/>
      </c>
      <c r="I10" s="9" t="str">
        <f>IF($G10="SEM MOVIMENTO","",IF(AND($G10="AVALIADO",SUMIFS(Dados!$A:$A,Dados!$C:$C,$D:$D,Dados!$B:$B,$N$2,Dados!$I:$I,$3:$3)&lt;&gt;0),SUMIFS(Dados!$F:$F,Dados!$C:$C,$D:$D,Dados!$B:$B,$N$2,Dados!$I:$I,$3:$3)%*$I$2,$I$2))</f>
        <v/>
      </c>
      <c r="J10" s="9" t="str">
        <f t="shared" si="0"/>
        <v/>
      </c>
      <c r="K10" s="9" t="str">
        <f>IF($G10="SEM MOVIMENTO","",IF(AND($G10="AVALIADO",SUMIFS(Dados!$A:$A,Dados!$C:$C,$D:$D,Dados!$B:$B,$N$2,Dados!$I:$I,$3:$3)&lt;&gt;0),SUMIFS(Dados!$F:$F,Dados!$C:$C,$D:$D,Dados!$B:$B,$N$2,Dados!$I:$I,$3:$3)%*$K$2,$K$2))</f>
        <v/>
      </c>
      <c r="L10" s="9" t="str">
        <f>IF($G10="SEM MOVIMENTO","",IF(AND($G10="AVALIADO",SUMIFS(Dados!$A:$A,Dados!$C:$C,$D:$D,Dados!$B:$B,$N$2,Dados!$I:$I,$3:$3)&lt;&gt;0),SUMIFS(Dados!$F:$F,Dados!$C:$C,$D:$D,Dados!$B:$B,$N$2,Dados!$I:$I,$3:$3)%*$L$2,$L$2))</f>
        <v/>
      </c>
      <c r="M10" s="9" t="str">
        <f>IF($G10="SEM MOVIMENTO","",IF(AND($G10="AVALIADO",SUMIFS(Dados!$A:$A,Dados!$C:$C,$D:$D,Dados!$B:$B,$N$2,Dados!$I:$I,$3:$3)&lt;&gt;0),SUMIFS(Dados!$F:$F,Dados!$C:$C,$D:$D,Dados!$B:$B,$N$2,Dados!$I:$I,$3:$3)%*$M$2,$M$2))</f>
        <v/>
      </c>
      <c r="N10" s="7">
        <f t="shared" si="1"/>
        <v>0</v>
      </c>
    </row>
    <row r="11" spans="1:14" ht="15.75" x14ac:dyDescent="0.25">
      <c r="A11" s="1">
        <v>1171</v>
      </c>
      <c r="B11" s="2" t="s">
        <v>95</v>
      </c>
      <c r="C11" s="1" t="s">
        <v>96</v>
      </c>
      <c r="D11" s="43">
        <v>1171</v>
      </c>
      <c r="E11" s="1" t="s">
        <v>89</v>
      </c>
      <c r="F11" s="1" t="s">
        <v>94</v>
      </c>
      <c r="G11" s="1" t="str">
        <f>IF(SUMIFS(Dados!$A:$A,Dados!$C:$C,'IDGF-Dez'!$D:$D,Dados!$B:$B,'IDGF-Dez'!$N$2)=0,"SEM MOVIMENTO","AVALIADO")</f>
        <v>SEM MOVIMENTO</v>
      </c>
      <c r="H11" s="42" t="str">
        <f>IFERROR(IF($G11="SEM MOVIMENTO","",IF(G11="AVALIADO",(VLOOKUP(D11,'PPM-Out'!B:J,9,FALSE)/100)*$H$2,1*$H$2)),1*$H$2)</f>
        <v/>
      </c>
      <c r="I11" s="9" t="str">
        <f>IF($G11="SEM MOVIMENTO","",IF(AND($G11="AVALIADO",SUMIFS(Dados!$A:$A,Dados!$C:$C,$D:$D,Dados!$B:$B,$N$2,Dados!$I:$I,$3:$3)&lt;&gt;0),SUMIFS(Dados!$F:$F,Dados!$C:$C,$D:$D,Dados!$B:$B,$N$2,Dados!$I:$I,$3:$3)%*$I$2,$I$2))</f>
        <v/>
      </c>
      <c r="J11" s="9" t="str">
        <f t="shared" si="0"/>
        <v/>
      </c>
      <c r="K11" s="9" t="str">
        <f>IF($G11="SEM MOVIMENTO","",IF(AND($G11="AVALIADO",SUMIFS(Dados!$A:$A,Dados!$C:$C,$D:$D,Dados!$B:$B,$N$2,Dados!$I:$I,$3:$3)&lt;&gt;0),SUMIFS(Dados!$F:$F,Dados!$C:$C,$D:$D,Dados!$B:$B,$N$2,Dados!$I:$I,$3:$3)%*$K$2,$K$2))</f>
        <v/>
      </c>
      <c r="L11" s="9" t="str">
        <f>IF($G11="SEM MOVIMENTO","",IF(AND($G11="AVALIADO",SUMIFS(Dados!$A:$A,Dados!$C:$C,$D:$D,Dados!$B:$B,$N$2,Dados!$I:$I,$3:$3)&lt;&gt;0),SUMIFS(Dados!$F:$F,Dados!$C:$C,$D:$D,Dados!$B:$B,$N$2,Dados!$I:$I,$3:$3)%*$L$2,$L$2))</f>
        <v/>
      </c>
      <c r="M11" s="9" t="str">
        <f>IF($G11="SEM MOVIMENTO","",IF(AND($G11="AVALIADO",SUMIFS(Dados!$A:$A,Dados!$C:$C,$D:$D,Dados!$B:$B,$N$2,Dados!$I:$I,$3:$3)&lt;&gt;0),SUMIFS(Dados!$F:$F,Dados!$C:$C,$D:$D,Dados!$B:$B,$N$2,Dados!$I:$I,$3:$3)%*$M$2,$M$2))</f>
        <v/>
      </c>
      <c r="N11" s="7">
        <f t="shared" si="1"/>
        <v>0</v>
      </c>
    </row>
    <row r="12" spans="1:14" ht="15.75" x14ac:dyDescent="0.25">
      <c r="A12" s="1">
        <v>2729</v>
      </c>
      <c r="B12" s="2" t="s">
        <v>320</v>
      </c>
      <c r="C12" s="1" t="s">
        <v>121</v>
      </c>
      <c r="D12" s="43">
        <v>1164</v>
      </c>
      <c r="E12" s="1" t="s">
        <v>138</v>
      </c>
      <c r="F12" s="1" t="s">
        <v>136</v>
      </c>
      <c r="G12" s="1" t="str">
        <f>IF(SUMIFS(Dados!$A:$A,Dados!$C:$C,'IDGF-Dez'!$D:$D,Dados!$B:$B,'IDGF-Dez'!$N$2)=0,"SEM MOVIMENTO","AVALIADO")</f>
        <v>SEM MOVIMENTO</v>
      </c>
      <c r="H12" s="42" t="str">
        <f>IFERROR(IF($G12="SEM MOVIMENTO","",IF(G12="AVALIADO",(VLOOKUP(D12,'PPM-Out'!B:J,9,FALSE)/100)*$H$2,1*$H$2)),1*$H$2)</f>
        <v/>
      </c>
      <c r="I12" s="9" t="str">
        <f>IF($G12="SEM MOVIMENTO","",IF(AND($G12="AVALIADO",SUMIFS(Dados!$A:$A,Dados!$C:$C,$D:$D,Dados!$B:$B,$N$2,Dados!$I:$I,$3:$3)&lt;&gt;0),SUMIFS(Dados!$F:$F,Dados!$C:$C,$D:$D,Dados!$B:$B,$N$2,Dados!$I:$I,$3:$3)%*$I$2,$I$2))</f>
        <v/>
      </c>
      <c r="J12" s="9" t="str">
        <f t="shared" si="0"/>
        <v/>
      </c>
      <c r="K12" s="9" t="str">
        <f>IF($G12="SEM MOVIMENTO","",IF(AND($G12="AVALIADO",SUMIFS(Dados!$A:$A,Dados!$C:$C,$D:$D,Dados!$B:$B,$N$2,Dados!$I:$I,$3:$3)&lt;&gt;0),SUMIFS(Dados!$F:$F,Dados!$C:$C,$D:$D,Dados!$B:$B,$N$2,Dados!$I:$I,$3:$3)%*$K$2,$K$2))</f>
        <v/>
      </c>
      <c r="L12" s="9" t="str">
        <f>IF($G12="SEM MOVIMENTO","",IF(AND($G12="AVALIADO",SUMIFS(Dados!$A:$A,Dados!$C:$C,$D:$D,Dados!$B:$B,$N$2,Dados!$I:$I,$3:$3)&lt;&gt;0),SUMIFS(Dados!$F:$F,Dados!$C:$C,$D:$D,Dados!$B:$B,$N$2,Dados!$I:$I,$3:$3)%*$L$2,$L$2))</f>
        <v/>
      </c>
      <c r="M12" s="9" t="str">
        <f>IF($G12="SEM MOVIMENTO","",IF(AND($G12="AVALIADO",SUMIFS(Dados!$A:$A,Dados!$C:$C,$D:$D,Dados!$B:$B,$N$2,Dados!$I:$I,$3:$3)&lt;&gt;0),SUMIFS(Dados!$F:$F,Dados!$C:$C,$D:$D,Dados!$B:$B,$N$2,Dados!$I:$I,$3:$3)%*$M$2,$M$2))</f>
        <v/>
      </c>
      <c r="N12" s="7">
        <f t="shared" si="1"/>
        <v>0</v>
      </c>
    </row>
    <row r="13" spans="1:14" ht="15.75" x14ac:dyDescent="0.25">
      <c r="A13" s="1">
        <v>1482</v>
      </c>
      <c r="B13" s="2" t="s">
        <v>92</v>
      </c>
      <c r="C13" s="1" t="s">
        <v>93</v>
      </c>
      <c r="D13" s="43">
        <v>1482</v>
      </c>
      <c r="E13" s="1" t="s">
        <v>89</v>
      </c>
      <c r="F13" s="1" t="s">
        <v>94</v>
      </c>
      <c r="G13" s="1" t="str">
        <f>IF(SUMIFS(Dados!$A:$A,Dados!$C:$C,'IDGF-Dez'!$D:$D,Dados!$B:$B,'IDGF-Dez'!$N$2)=0,"SEM MOVIMENTO","AVALIADO")</f>
        <v>SEM MOVIMENTO</v>
      </c>
      <c r="H13" s="42" t="str">
        <f>IFERROR(IF($G13="SEM MOVIMENTO","",IF(G13="AVALIADO",(VLOOKUP(D13,'PPM-Out'!B:J,9,FALSE)/100)*$H$2,1*$H$2)),1*$H$2)</f>
        <v/>
      </c>
      <c r="I13" s="9" t="str">
        <f>IF($G13="SEM MOVIMENTO","",IF(AND($G13="AVALIADO",SUMIFS(Dados!$A:$A,Dados!$C:$C,$D:$D,Dados!$B:$B,$N$2,Dados!$I:$I,$3:$3)&lt;&gt;0),SUMIFS(Dados!$F:$F,Dados!$C:$C,$D:$D,Dados!$B:$B,$N$2,Dados!$I:$I,$3:$3)%*$I$2,$I$2))</f>
        <v/>
      </c>
      <c r="J13" s="9" t="str">
        <f t="shared" si="0"/>
        <v/>
      </c>
      <c r="K13" s="9" t="str">
        <f>IF($G13="SEM MOVIMENTO","",IF(AND($G13="AVALIADO",SUMIFS(Dados!$A:$A,Dados!$C:$C,$D:$D,Dados!$B:$B,$N$2,Dados!$I:$I,$3:$3)&lt;&gt;0),SUMIFS(Dados!$F:$F,Dados!$C:$C,$D:$D,Dados!$B:$B,$N$2,Dados!$I:$I,$3:$3)%*$K$2,$K$2))</f>
        <v/>
      </c>
      <c r="L13" s="9" t="str">
        <f>IF($G13="SEM MOVIMENTO","",IF(AND($G13="AVALIADO",SUMIFS(Dados!$A:$A,Dados!$C:$C,$D:$D,Dados!$B:$B,$N$2,Dados!$I:$I,$3:$3)&lt;&gt;0),SUMIFS(Dados!$F:$F,Dados!$C:$C,$D:$D,Dados!$B:$B,$N$2,Dados!$I:$I,$3:$3)%*$L$2,$L$2))</f>
        <v/>
      </c>
      <c r="M13" s="9" t="str">
        <f>IF($G13="SEM MOVIMENTO","",IF(AND($G13="AVALIADO",SUMIFS(Dados!$A:$A,Dados!$C:$C,$D:$D,Dados!$B:$B,$N$2,Dados!$I:$I,$3:$3)&lt;&gt;0),SUMIFS(Dados!$F:$F,Dados!$C:$C,$D:$D,Dados!$B:$B,$N$2,Dados!$I:$I,$3:$3)%*$M$2,$M$2))</f>
        <v/>
      </c>
      <c r="N13" s="7">
        <f t="shared" si="1"/>
        <v>0</v>
      </c>
    </row>
    <row r="14" spans="1:14" ht="15.75" x14ac:dyDescent="0.25">
      <c r="A14" s="1">
        <v>1320</v>
      </c>
      <c r="B14" s="2" t="s">
        <v>97</v>
      </c>
      <c r="C14" s="1" t="s">
        <v>98</v>
      </c>
      <c r="D14" s="43">
        <v>1320</v>
      </c>
      <c r="E14" s="1" t="s">
        <v>89</v>
      </c>
      <c r="F14" s="1" t="s">
        <v>94</v>
      </c>
      <c r="G14" s="1" t="str">
        <f>IF(SUMIFS(Dados!$A:$A,Dados!$C:$C,'IDGF-Dez'!$D:$D,Dados!$B:$B,'IDGF-Dez'!$N$2)=0,"SEM MOVIMENTO","AVALIADO")</f>
        <v>SEM MOVIMENTO</v>
      </c>
      <c r="H14" s="42" t="str">
        <f>IFERROR(IF($G14="SEM MOVIMENTO","",IF(G14="AVALIADO",(VLOOKUP(D14,'PPM-Out'!B:J,9,FALSE)/100)*$H$2,1*$H$2)),1*$H$2)</f>
        <v/>
      </c>
      <c r="I14" s="9" t="str">
        <f>IF($G14="SEM MOVIMENTO","",IF(AND($G14="AVALIADO",SUMIFS(Dados!$A:$A,Dados!$C:$C,$D:$D,Dados!$B:$B,$N$2,Dados!$I:$I,$3:$3)&lt;&gt;0),SUMIFS(Dados!$F:$F,Dados!$C:$C,$D:$D,Dados!$B:$B,$N$2,Dados!$I:$I,$3:$3)%*$I$2,$I$2))</f>
        <v/>
      </c>
      <c r="J14" s="9" t="str">
        <f t="shared" si="0"/>
        <v/>
      </c>
      <c r="K14" s="9" t="str">
        <f>IF($G14="SEM MOVIMENTO","",IF(AND($G14="AVALIADO",SUMIFS(Dados!$A:$A,Dados!$C:$C,$D:$D,Dados!$B:$B,$N$2,Dados!$I:$I,$3:$3)&lt;&gt;0),SUMIFS(Dados!$F:$F,Dados!$C:$C,$D:$D,Dados!$B:$B,$N$2,Dados!$I:$I,$3:$3)%*$K$2,$K$2))</f>
        <v/>
      </c>
      <c r="L14" s="9" t="str">
        <f>IF($G14="SEM MOVIMENTO","",IF(AND($G14="AVALIADO",SUMIFS(Dados!$A:$A,Dados!$C:$C,$D:$D,Dados!$B:$B,$N$2,Dados!$I:$I,$3:$3)&lt;&gt;0),SUMIFS(Dados!$F:$F,Dados!$C:$C,$D:$D,Dados!$B:$B,$N$2,Dados!$I:$I,$3:$3)%*$L$2,$L$2))</f>
        <v/>
      </c>
      <c r="M14" s="9" t="str">
        <f>IF($G14="SEM MOVIMENTO","",IF(AND($G14="AVALIADO",SUMIFS(Dados!$A:$A,Dados!$C:$C,$D:$D,Dados!$B:$B,$N$2,Dados!$I:$I,$3:$3)&lt;&gt;0),SUMIFS(Dados!$F:$F,Dados!$C:$C,$D:$D,Dados!$B:$B,$N$2,Dados!$I:$I,$3:$3)%*$M$2,$M$2))</f>
        <v/>
      </c>
      <c r="N14" s="7">
        <f t="shared" si="1"/>
        <v>0</v>
      </c>
    </row>
    <row r="15" spans="1:14" ht="15.75" x14ac:dyDescent="0.25">
      <c r="A15" s="1">
        <v>1875</v>
      </c>
      <c r="B15" s="2" t="s">
        <v>86</v>
      </c>
      <c r="C15" s="1" t="s">
        <v>87</v>
      </c>
      <c r="D15" s="43">
        <v>1875</v>
      </c>
      <c r="E15" s="1" t="s">
        <v>90</v>
      </c>
      <c r="F15" s="1" t="s">
        <v>80</v>
      </c>
      <c r="G15" s="1" t="str">
        <f>IF(SUMIFS(Dados!$A:$A,Dados!$C:$C,'IDGF-Dez'!$D:$D,Dados!$B:$B,'IDGF-Dez'!$N$2)=0,"SEM MOVIMENTO","AVALIADO")</f>
        <v>SEM MOVIMENTO</v>
      </c>
      <c r="H15" s="42" t="str">
        <f>IFERROR(IF($G15="SEM MOVIMENTO","",IF(G15="AVALIADO",(VLOOKUP(D15,'PPM-Out'!B:J,9,FALSE)/100)*$H$2,1*$H$2)),1*$H$2)</f>
        <v/>
      </c>
      <c r="I15" s="9" t="str">
        <f>IF($G15="SEM MOVIMENTO","",IF(AND($G15="AVALIADO",SUMIFS(Dados!$A:$A,Dados!$C:$C,$D:$D,Dados!$B:$B,$N$2,Dados!$I:$I,$3:$3)&lt;&gt;0),SUMIFS(Dados!$F:$F,Dados!$C:$C,$D:$D,Dados!$B:$B,$N$2,Dados!$I:$I,$3:$3)%*$I$2,$I$2))</f>
        <v/>
      </c>
      <c r="J15" s="9" t="str">
        <f t="shared" si="0"/>
        <v/>
      </c>
      <c r="K15" s="9" t="str">
        <f>IF($G15="SEM MOVIMENTO","",IF(AND($G15="AVALIADO",SUMIFS(Dados!$A:$A,Dados!$C:$C,$D:$D,Dados!$B:$B,$N$2,Dados!$I:$I,$3:$3)&lt;&gt;0),SUMIFS(Dados!$F:$F,Dados!$C:$C,$D:$D,Dados!$B:$B,$N$2,Dados!$I:$I,$3:$3)%*$K$2,$K$2))</f>
        <v/>
      </c>
      <c r="L15" s="9" t="str">
        <f>IF($G15="SEM MOVIMENTO","",IF(AND($G15="AVALIADO",SUMIFS(Dados!$A:$A,Dados!$C:$C,$D:$D,Dados!$B:$B,$N$2,Dados!$I:$I,$3:$3)&lt;&gt;0),SUMIFS(Dados!$F:$F,Dados!$C:$C,$D:$D,Dados!$B:$B,$N$2,Dados!$I:$I,$3:$3)%*$L$2,$L$2))</f>
        <v/>
      </c>
      <c r="M15" s="9" t="str">
        <f>IF($G15="SEM MOVIMENTO","",IF(AND($G15="AVALIADO",SUMIFS(Dados!$A:$A,Dados!$C:$C,$D:$D,Dados!$B:$B,$N$2,Dados!$I:$I,$3:$3)&lt;&gt;0),SUMIFS(Dados!$F:$F,Dados!$C:$C,$D:$D,Dados!$B:$B,$N$2,Dados!$I:$I,$3:$3)%*$M$2,$M$2))</f>
        <v/>
      </c>
      <c r="N15" s="7">
        <f t="shared" si="1"/>
        <v>0</v>
      </c>
    </row>
    <row r="16" spans="1:14" ht="15.75" x14ac:dyDescent="0.25">
      <c r="A16" s="1">
        <v>1298</v>
      </c>
      <c r="B16" s="2" t="s">
        <v>30</v>
      </c>
      <c r="C16" s="1" t="s">
        <v>31</v>
      </c>
      <c r="D16" s="43">
        <v>1298</v>
      </c>
      <c r="E16" s="1" t="s">
        <v>90</v>
      </c>
      <c r="F16" s="1" t="s">
        <v>32</v>
      </c>
      <c r="G16" s="1" t="str">
        <f>IF(SUMIFS(Dados!$A:$A,Dados!$C:$C,'IDGF-Dez'!$D:$D,Dados!$B:$B,'IDGF-Dez'!$N$2)=0,"SEM MOVIMENTO","AVALIADO")</f>
        <v>SEM MOVIMENTO</v>
      </c>
      <c r="H16" s="42" t="str">
        <f>IFERROR(IF($G16="SEM MOVIMENTO","",IF(G16="AVALIADO",(VLOOKUP(D16,'PPM-Out'!B:J,9,FALSE)/100)*$H$2,1*$H$2)),1*$H$2)</f>
        <v/>
      </c>
      <c r="I16" s="9" t="str">
        <f>IF($G16="SEM MOVIMENTO","",IF(AND($G16="AVALIADO",SUMIFS(Dados!$A:$A,Dados!$C:$C,$D:$D,Dados!$B:$B,$N$2,Dados!$I:$I,$3:$3)&lt;&gt;0),SUMIFS(Dados!$F:$F,Dados!$C:$C,$D:$D,Dados!$B:$B,$N$2,Dados!$I:$I,$3:$3)%*$I$2,$I$2))</f>
        <v/>
      </c>
      <c r="J16" s="9" t="str">
        <f t="shared" si="0"/>
        <v/>
      </c>
      <c r="K16" s="9" t="str">
        <f>IF($G16="SEM MOVIMENTO","",IF(AND($G16="AVALIADO",SUMIFS(Dados!$A:$A,Dados!$C:$C,$D:$D,Dados!$B:$B,$N$2,Dados!$I:$I,$3:$3)&lt;&gt;0),SUMIFS(Dados!$F:$F,Dados!$C:$C,$D:$D,Dados!$B:$B,$N$2,Dados!$I:$I,$3:$3)%*$K$2,$K$2))</f>
        <v/>
      </c>
      <c r="L16" s="9" t="str">
        <f>IF($G16="SEM MOVIMENTO","",IF(AND($G16="AVALIADO",SUMIFS(Dados!$A:$A,Dados!$C:$C,$D:$D,Dados!$B:$B,$N$2,Dados!$I:$I,$3:$3)&lt;&gt;0),SUMIFS(Dados!$F:$F,Dados!$C:$C,$D:$D,Dados!$B:$B,$N$2,Dados!$I:$I,$3:$3)%*$L$2,$L$2))</f>
        <v/>
      </c>
      <c r="M16" s="9" t="str">
        <f>IF($G16="SEM MOVIMENTO","",IF(AND($G16="AVALIADO",SUMIFS(Dados!$A:$A,Dados!$C:$C,$D:$D,Dados!$B:$B,$N$2,Dados!$I:$I,$3:$3)&lt;&gt;0),SUMIFS(Dados!$F:$F,Dados!$C:$C,$D:$D,Dados!$B:$B,$N$2,Dados!$I:$I,$3:$3)%*$M$2,$M$2))</f>
        <v/>
      </c>
      <c r="N16" s="7">
        <f t="shared" si="1"/>
        <v>0</v>
      </c>
    </row>
    <row r="17" spans="1:14" ht="15.75" x14ac:dyDescent="0.25">
      <c r="A17" s="1">
        <v>2972</v>
      </c>
      <c r="B17" s="2" t="s">
        <v>41</v>
      </c>
      <c r="C17" s="1" t="s">
        <v>42</v>
      </c>
      <c r="D17" s="43">
        <v>2972</v>
      </c>
      <c r="E17" s="1" t="s">
        <v>89</v>
      </c>
      <c r="F17" s="1" t="s">
        <v>43</v>
      </c>
      <c r="G17" s="1" t="str">
        <f>IF(SUMIFS(Dados!$A:$A,Dados!$C:$C,'IDGF-Dez'!$D:$D,Dados!$B:$B,'IDGF-Dez'!$N$2)=0,"SEM MOVIMENTO","AVALIADO")</f>
        <v>SEM MOVIMENTO</v>
      </c>
      <c r="H17" s="42" t="str">
        <f>IFERROR(IF($G17="SEM MOVIMENTO","",IF(G17="AVALIADO",(VLOOKUP(D17,'PPM-Out'!B:J,9,FALSE)/100)*$H$2,1*$H$2)),1*$H$2)</f>
        <v/>
      </c>
      <c r="I17" s="9" t="str">
        <f>IF($G17="SEM MOVIMENTO","",IF(AND($G17="AVALIADO",SUMIFS(Dados!$A:$A,Dados!$C:$C,$D:$D,Dados!$B:$B,$N$2,Dados!$I:$I,$3:$3)&lt;&gt;0),SUMIFS(Dados!$F:$F,Dados!$C:$C,$D:$D,Dados!$B:$B,$N$2,Dados!$I:$I,$3:$3)%*$I$2,$I$2))</f>
        <v/>
      </c>
      <c r="J17" s="9" t="str">
        <f t="shared" si="0"/>
        <v/>
      </c>
      <c r="K17" s="9" t="str">
        <f>IF($G17="SEM MOVIMENTO","",IF(AND($G17="AVALIADO",SUMIFS(Dados!$A:$A,Dados!$C:$C,$D:$D,Dados!$B:$B,$N$2,Dados!$I:$I,$3:$3)&lt;&gt;0),SUMIFS(Dados!$F:$F,Dados!$C:$C,$D:$D,Dados!$B:$B,$N$2,Dados!$I:$I,$3:$3)%*$K$2,$K$2))</f>
        <v/>
      </c>
      <c r="L17" s="9" t="str">
        <f>IF($G17="SEM MOVIMENTO","",IF(AND($G17="AVALIADO",SUMIFS(Dados!$A:$A,Dados!$C:$C,$D:$D,Dados!$B:$B,$N$2,Dados!$I:$I,$3:$3)&lt;&gt;0),SUMIFS(Dados!$F:$F,Dados!$C:$C,$D:$D,Dados!$B:$B,$N$2,Dados!$I:$I,$3:$3)%*$L$2,$L$2))</f>
        <v/>
      </c>
      <c r="M17" s="9" t="str">
        <f>IF($G17="SEM MOVIMENTO","",IF(AND($G17="AVALIADO",SUMIFS(Dados!$A:$A,Dados!$C:$C,$D:$D,Dados!$B:$B,$N$2,Dados!$I:$I,$3:$3)&lt;&gt;0),SUMIFS(Dados!$F:$F,Dados!$C:$C,$D:$D,Dados!$B:$B,$N$2,Dados!$I:$I,$3:$3)%*$M$2,$M$2))</f>
        <v/>
      </c>
      <c r="N17" s="7">
        <f t="shared" si="1"/>
        <v>0</v>
      </c>
    </row>
    <row r="18" spans="1:14" ht="15.75" x14ac:dyDescent="0.25">
      <c r="A18" s="1">
        <v>1496</v>
      </c>
      <c r="B18" s="2" t="s">
        <v>128</v>
      </c>
      <c r="C18" s="1" t="s">
        <v>129</v>
      </c>
      <c r="D18" s="43">
        <v>1496</v>
      </c>
      <c r="E18" s="1" t="s">
        <v>138</v>
      </c>
      <c r="F18" s="1" t="s">
        <v>136</v>
      </c>
      <c r="G18" s="1" t="str">
        <f>IF(SUMIFS(Dados!$A:$A,Dados!$C:$C,'IDGF-Dez'!$D:$D,Dados!$B:$B,'IDGF-Dez'!$N$2)=0,"SEM MOVIMENTO","AVALIADO")</f>
        <v>SEM MOVIMENTO</v>
      </c>
      <c r="H18" s="42" t="str">
        <f>IFERROR(IF($G18="SEM MOVIMENTO","",IF(G18="AVALIADO",(VLOOKUP(D18,'PPM-Out'!B:J,9,FALSE)/100)*$H$2,1*$H$2)),1*$H$2)</f>
        <v/>
      </c>
      <c r="I18" s="9" t="str">
        <f>IF($G18="SEM MOVIMENTO","",IF(AND($G18="AVALIADO",SUMIFS(Dados!$A:$A,Dados!$C:$C,$D:$D,Dados!$B:$B,$N$2,Dados!$I:$I,$3:$3)&lt;&gt;0),SUMIFS(Dados!$F:$F,Dados!$C:$C,$D:$D,Dados!$B:$B,$N$2,Dados!$I:$I,$3:$3)%*$I$2,$I$2))</f>
        <v/>
      </c>
      <c r="J18" s="9" t="str">
        <f t="shared" si="0"/>
        <v/>
      </c>
      <c r="K18" s="9" t="str">
        <f>IF($G18="SEM MOVIMENTO","",IF(AND($G18="AVALIADO",SUMIFS(Dados!$A:$A,Dados!$C:$C,$D:$D,Dados!$B:$B,$N$2,Dados!$I:$I,$3:$3)&lt;&gt;0),SUMIFS(Dados!$F:$F,Dados!$C:$C,$D:$D,Dados!$B:$B,$N$2,Dados!$I:$I,$3:$3)%*$K$2,$K$2))</f>
        <v/>
      </c>
      <c r="L18" s="9" t="str">
        <f>IF($G18="SEM MOVIMENTO","",IF(AND($G18="AVALIADO",SUMIFS(Dados!$A:$A,Dados!$C:$C,$D:$D,Dados!$B:$B,$N$2,Dados!$I:$I,$3:$3)&lt;&gt;0),SUMIFS(Dados!$F:$F,Dados!$C:$C,$D:$D,Dados!$B:$B,$N$2,Dados!$I:$I,$3:$3)%*$L$2,$L$2))</f>
        <v/>
      </c>
      <c r="M18" s="9" t="str">
        <f>IF($G18="SEM MOVIMENTO","",IF(AND($G18="AVALIADO",SUMIFS(Dados!$A:$A,Dados!$C:$C,$D:$D,Dados!$B:$B,$N$2,Dados!$I:$I,$3:$3)&lt;&gt;0),SUMIFS(Dados!$F:$F,Dados!$C:$C,$D:$D,Dados!$B:$B,$N$2,Dados!$I:$I,$3:$3)%*$M$2,$M$2))</f>
        <v/>
      </c>
      <c r="N18" s="7">
        <f t="shared" si="1"/>
        <v>0</v>
      </c>
    </row>
    <row r="19" spans="1:14" ht="15.75" x14ac:dyDescent="0.25">
      <c r="A19" s="1">
        <v>1067</v>
      </c>
      <c r="B19" s="2" t="s">
        <v>115</v>
      </c>
      <c r="C19" s="1" t="s">
        <v>116</v>
      </c>
      <c r="D19" s="43">
        <v>1067</v>
      </c>
      <c r="E19" s="1" t="s">
        <v>138</v>
      </c>
      <c r="F19" s="1" t="s">
        <v>134</v>
      </c>
      <c r="G19" s="1" t="str">
        <f>IF(SUMIFS(Dados!$A:$A,Dados!$C:$C,'IDGF-Dez'!$D:$D,Dados!$B:$B,'IDGF-Dez'!$N$2)=0,"SEM MOVIMENTO","AVALIADO")</f>
        <v>SEM MOVIMENTO</v>
      </c>
      <c r="H19" s="42" t="str">
        <f>IFERROR(IF($G19="SEM MOVIMENTO","",IF(G19="AVALIADO",(VLOOKUP(D19,'PPM-Out'!B:J,9,FALSE)/100)*$H$2,1*$H$2)),1*$H$2)</f>
        <v/>
      </c>
      <c r="I19" s="9" t="str">
        <f>IF($G19="SEM MOVIMENTO","",IF(AND($G19="AVALIADO",SUMIFS(Dados!$A:$A,Dados!$C:$C,$D:$D,Dados!$B:$B,$N$2,Dados!$I:$I,$3:$3)&lt;&gt;0),SUMIFS(Dados!$F:$F,Dados!$C:$C,$D:$D,Dados!$B:$B,$N$2,Dados!$I:$I,$3:$3)%*$I$2,$I$2))</f>
        <v/>
      </c>
      <c r="J19" s="9" t="str">
        <f t="shared" si="0"/>
        <v/>
      </c>
      <c r="K19" s="9" t="str">
        <f>IF($G19="SEM MOVIMENTO","",IF(AND($G19="AVALIADO",SUMIFS(Dados!$A:$A,Dados!$C:$C,$D:$D,Dados!$B:$B,$N$2,Dados!$I:$I,$3:$3)&lt;&gt;0),SUMIFS(Dados!$F:$F,Dados!$C:$C,$D:$D,Dados!$B:$B,$N$2,Dados!$I:$I,$3:$3)%*$K$2,$K$2))</f>
        <v/>
      </c>
      <c r="L19" s="9" t="str">
        <f>IF($G19="SEM MOVIMENTO","",IF(AND($G19="AVALIADO",SUMIFS(Dados!$A:$A,Dados!$C:$C,$D:$D,Dados!$B:$B,$N$2,Dados!$I:$I,$3:$3)&lt;&gt;0),SUMIFS(Dados!$F:$F,Dados!$C:$C,$D:$D,Dados!$B:$B,$N$2,Dados!$I:$I,$3:$3)%*$L$2,$L$2))</f>
        <v/>
      </c>
      <c r="M19" s="9" t="str">
        <f>IF($G19="SEM MOVIMENTO","",IF(AND($G19="AVALIADO",SUMIFS(Dados!$A:$A,Dados!$C:$C,$D:$D,Dados!$B:$B,$N$2,Dados!$I:$I,$3:$3)&lt;&gt;0),SUMIFS(Dados!$F:$F,Dados!$C:$C,$D:$D,Dados!$B:$B,$N$2,Dados!$I:$I,$3:$3)%*$M$2,$M$2))</f>
        <v/>
      </c>
      <c r="N19" s="7">
        <f t="shared" si="1"/>
        <v>0</v>
      </c>
    </row>
    <row r="20" spans="1:14" ht="15.75" x14ac:dyDescent="0.25">
      <c r="A20" s="1">
        <v>1273</v>
      </c>
      <c r="B20" s="2" t="s">
        <v>103</v>
      </c>
      <c r="C20" s="1" t="s">
        <v>104</v>
      </c>
      <c r="D20" s="43">
        <v>1273</v>
      </c>
      <c r="E20" s="1" t="s">
        <v>89</v>
      </c>
      <c r="F20" s="1" t="s">
        <v>94</v>
      </c>
      <c r="G20" s="1" t="str">
        <f>IF(SUMIFS(Dados!$A:$A,Dados!$C:$C,'IDGF-Dez'!$D:$D,Dados!$B:$B,'IDGF-Dez'!$N$2)=0,"SEM MOVIMENTO","AVALIADO")</f>
        <v>SEM MOVIMENTO</v>
      </c>
      <c r="H20" s="42" t="str">
        <f>IFERROR(IF($G20="SEM MOVIMENTO","",IF(G20="AVALIADO",(VLOOKUP(D20,'PPM-Out'!B:J,9,FALSE)/100)*$H$2,1*$H$2)),1*$H$2)</f>
        <v/>
      </c>
      <c r="I20" s="9" t="str">
        <f>IF($G20="SEM MOVIMENTO","",IF(AND($G20="AVALIADO",SUMIFS(Dados!$A:$A,Dados!$C:$C,$D:$D,Dados!$B:$B,$N$2,Dados!$I:$I,$3:$3)&lt;&gt;0),SUMIFS(Dados!$F:$F,Dados!$C:$C,$D:$D,Dados!$B:$B,$N$2,Dados!$I:$I,$3:$3)%*$I$2,$I$2))</f>
        <v/>
      </c>
      <c r="J20" s="9" t="str">
        <f t="shared" si="0"/>
        <v/>
      </c>
      <c r="K20" s="9" t="str">
        <f>IF($G20="SEM MOVIMENTO","",IF(AND($G20="AVALIADO",SUMIFS(Dados!$A:$A,Dados!$C:$C,$D:$D,Dados!$B:$B,$N$2,Dados!$I:$I,$3:$3)&lt;&gt;0),SUMIFS(Dados!$F:$F,Dados!$C:$C,$D:$D,Dados!$B:$B,$N$2,Dados!$I:$I,$3:$3)%*$K$2,$K$2))</f>
        <v/>
      </c>
      <c r="L20" s="9" t="str">
        <f>IF($G20="SEM MOVIMENTO","",IF(AND($G20="AVALIADO",SUMIFS(Dados!$A:$A,Dados!$C:$C,$D:$D,Dados!$B:$B,$N$2,Dados!$I:$I,$3:$3)&lt;&gt;0),SUMIFS(Dados!$F:$F,Dados!$C:$C,$D:$D,Dados!$B:$B,$N$2,Dados!$I:$I,$3:$3)%*$L$2,$L$2))</f>
        <v/>
      </c>
      <c r="M20" s="9" t="str">
        <f>IF($G20="SEM MOVIMENTO","",IF(AND($G20="AVALIADO",SUMIFS(Dados!$A:$A,Dados!$C:$C,$D:$D,Dados!$B:$B,$N$2,Dados!$I:$I,$3:$3)&lt;&gt;0),SUMIFS(Dados!$F:$F,Dados!$C:$C,$D:$D,Dados!$B:$B,$N$2,Dados!$I:$I,$3:$3)%*$M$2,$M$2))</f>
        <v/>
      </c>
      <c r="N20" s="7">
        <f t="shared" si="1"/>
        <v>0</v>
      </c>
    </row>
    <row r="21" spans="1:14" ht="15.75" x14ac:dyDescent="0.25">
      <c r="A21" s="1">
        <v>1031</v>
      </c>
      <c r="B21" s="2" t="s">
        <v>122</v>
      </c>
      <c r="C21" s="1" t="s">
        <v>123</v>
      </c>
      <c r="D21" s="43">
        <v>1031</v>
      </c>
      <c r="E21" s="1" t="s">
        <v>138</v>
      </c>
      <c r="F21" s="1" t="s">
        <v>136</v>
      </c>
      <c r="G21" s="1" t="str">
        <f>IF(SUMIFS(Dados!$A:$A,Dados!$C:$C,'IDGF-Dez'!$D:$D,Dados!$B:$B,'IDGF-Dez'!$N$2)=0,"SEM MOVIMENTO","AVALIADO")</f>
        <v>SEM MOVIMENTO</v>
      </c>
      <c r="H21" s="42" t="str">
        <f>IFERROR(IF($G21="SEM MOVIMENTO","",IF(G21="AVALIADO",(VLOOKUP(D21,'PPM-Out'!B:J,9,FALSE)/100)*$H$2,1*$H$2)),1*$H$2)</f>
        <v/>
      </c>
      <c r="I21" s="9" t="str">
        <f>IF($G21="SEM MOVIMENTO","",IF(AND($G21="AVALIADO",SUMIFS(Dados!$A:$A,Dados!$C:$C,$D:$D,Dados!$B:$B,$N$2,Dados!$I:$I,$3:$3)&lt;&gt;0),SUMIFS(Dados!$F:$F,Dados!$C:$C,$D:$D,Dados!$B:$B,$N$2,Dados!$I:$I,$3:$3)%*$I$2,$I$2))</f>
        <v/>
      </c>
      <c r="J21" s="9" t="str">
        <f t="shared" si="0"/>
        <v/>
      </c>
      <c r="K21" s="9" t="str">
        <f>IF($G21="SEM MOVIMENTO","",IF(AND($G21="AVALIADO",SUMIFS(Dados!$A:$A,Dados!$C:$C,$D:$D,Dados!$B:$B,$N$2,Dados!$I:$I,$3:$3)&lt;&gt;0),SUMIFS(Dados!$F:$F,Dados!$C:$C,$D:$D,Dados!$B:$B,$N$2,Dados!$I:$I,$3:$3)%*$K$2,$K$2))</f>
        <v/>
      </c>
      <c r="L21" s="9" t="str">
        <f>IF($G21="SEM MOVIMENTO","",IF(AND($G21="AVALIADO",SUMIFS(Dados!$A:$A,Dados!$C:$C,$D:$D,Dados!$B:$B,$N$2,Dados!$I:$I,$3:$3)&lt;&gt;0),SUMIFS(Dados!$F:$F,Dados!$C:$C,$D:$D,Dados!$B:$B,$N$2,Dados!$I:$I,$3:$3)%*$L$2,$L$2))</f>
        <v/>
      </c>
      <c r="M21" s="9" t="str">
        <f>IF($G21="SEM MOVIMENTO","",IF(AND($G21="AVALIADO",SUMIFS(Dados!$A:$A,Dados!$C:$C,$D:$D,Dados!$B:$B,$N$2,Dados!$I:$I,$3:$3)&lt;&gt;0),SUMIFS(Dados!$F:$F,Dados!$C:$C,$D:$D,Dados!$B:$B,$N$2,Dados!$I:$I,$3:$3)%*$M$2,$M$2))</f>
        <v/>
      </c>
      <c r="N21" s="7">
        <f t="shared" si="1"/>
        <v>0</v>
      </c>
    </row>
    <row r="22" spans="1:14" ht="15.75" x14ac:dyDescent="0.25">
      <c r="A22" s="1">
        <v>1424</v>
      </c>
      <c r="B22" s="2" t="s">
        <v>124</v>
      </c>
      <c r="C22" s="1" t="s">
        <v>125</v>
      </c>
      <c r="D22" s="43">
        <v>1424</v>
      </c>
      <c r="E22" s="1" t="s">
        <v>138</v>
      </c>
      <c r="F22" s="1" t="s">
        <v>136</v>
      </c>
      <c r="G22" s="1" t="str">
        <f>IF(SUMIFS(Dados!$A:$A,Dados!$C:$C,'IDGF-Dez'!$D:$D,Dados!$B:$B,'IDGF-Dez'!$N$2)=0,"SEM MOVIMENTO","AVALIADO")</f>
        <v>SEM MOVIMENTO</v>
      </c>
      <c r="H22" s="42" t="str">
        <f>IFERROR(IF($G22="SEM MOVIMENTO","",IF(G22="AVALIADO",(VLOOKUP(D22,'PPM-Out'!B:J,9,FALSE)/100)*$H$2,1*$H$2)),1*$H$2)</f>
        <v/>
      </c>
      <c r="I22" s="9" t="str">
        <f>IF($G22="SEM MOVIMENTO","",IF(AND($G22="AVALIADO",SUMIFS(Dados!$A:$A,Dados!$C:$C,$D:$D,Dados!$B:$B,$N$2,Dados!$I:$I,$3:$3)&lt;&gt;0),SUMIFS(Dados!$F:$F,Dados!$C:$C,$D:$D,Dados!$B:$B,$N$2,Dados!$I:$I,$3:$3)%*$I$2,$I$2))</f>
        <v/>
      </c>
      <c r="J22" s="9" t="str">
        <f t="shared" si="0"/>
        <v/>
      </c>
      <c r="K22" s="9" t="str">
        <f>IF($G22="SEM MOVIMENTO","",IF(AND($G22="AVALIADO",SUMIFS(Dados!$A:$A,Dados!$C:$C,$D:$D,Dados!$B:$B,$N$2,Dados!$I:$I,$3:$3)&lt;&gt;0),SUMIFS(Dados!$F:$F,Dados!$C:$C,$D:$D,Dados!$B:$B,$N$2,Dados!$I:$I,$3:$3)%*$K$2,$K$2))</f>
        <v/>
      </c>
      <c r="L22" s="9" t="str">
        <f>IF($G22="SEM MOVIMENTO","",IF(AND($G22="AVALIADO",SUMIFS(Dados!$A:$A,Dados!$C:$C,$D:$D,Dados!$B:$B,$N$2,Dados!$I:$I,$3:$3)&lt;&gt;0),SUMIFS(Dados!$F:$F,Dados!$C:$C,$D:$D,Dados!$B:$B,$N$2,Dados!$I:$I,$3:$3)%*$L$2,$L$2))</f>
        <v/>
      </c>
      <c r="M22" s="9" t="str">
        <f>IF($G22="SEM MOVIMENTO","",IF(AND($G22="AVALIADO",SUMIFS(Dados!$A:$A,Dados!$C:$C,$D:$D,Dados!$B:$B,$N$2,Dados!$I:$I,$3:$3)&lt;&gt;0),SUMIFS(Dados!$F:$F,Dados!$C:$C,$D:$D,Dados!$B:$B,$N$2,Dados!$I:$I,$3:$3)%*$M$2,$M$2))</f>
        <v/>
      </c>
      <c r="N22" s="7">
        <f t="shared" si="1"/>
        <v>0</v>
      </c>
    </row>
    <row r="23" spans="1:14" ht="15.75" x14ac:dyDescent="0.25">
      <c r="A23" s="1">
        <v>1828</v>
      </c>
      <c r="B23" s="2" t="s">
        <v>132</v>
      </c>
      <c r="C23" s="1" t="s">
        <v>133</v>
      </c>
      <c r="D23" s="43">
        <v>1828</v>
      </c>
      <c r="E23" s="1" t="s">
        <v>138</v>
      </c>
      <c r="F23" s="1" t="s">
        <v>134</v>
      </c>
      <c r="G23" s="1" t="str">
        <f>IF(SUMIFS(Dados!$A:$A,Dados!$C:$C,'IDGF-Dez'!$D:$D,Dados!$B:$B,'IDGF-Dez'!$N$2)=0,"SEM MOVIMENTO","AVALIADO")</f>
        <v>SEM MOVIMENTO</v>
      </c>
      <c r="H23" s="42" t="str">
        <f>IFERROR(IF($G23="SEM MOVIMENTO","",IF(G23="AVALIADO",(VLOOKUP(D23,'PPM-Out'!B:J,9,FALSE)/100)*$H$2,1*$H$2)),1*$H$2)</f>
        <v/>
      </c>
      <c r="I23" s="9" t="str">
        <f>IF($G23="SEM MOVIMENTO","",IF(AND($G23="AVALIADO",SUMIFS(Dados!$A:$A,Dados!$C:$C,$D:$D,Dados!$B:$B,$N$2,Dados!$I:$I,$3:$3)&lt;&gt;0),SUMIFS(Dados!$F:$F,Dados!$C:$C,$D:$D,Dados!$B:$B,$N$2,Dados!$I:$I,$3:$3)%*$I$2,$I$2))</f>
        <v/>
      </c>
      <c r="J23" s="9" t="str">
        <f t="shared" si="0"/>
        <v/>
      </c>
      <c r="K23" s="9" t="str">
        <f>IF($G23="SEM MOVIMENTO","",IF(AND($G23="AVALIADO",SUMIFS(Dados!$A:$A,Dados!$C:$C,$D:$D,Dados!$B:$B,$N$2,Dados!$I:$I,$3:$3)&lt;&gt;0),SUMIFS(Dados!$F:$F,Dados!$C:$C,$D:$D,Dados!$B:$B,$N$2,Dados!$I:$I,$3:$3)%*$K$2,$K$2))</f>
        <v/>
      </c>
      <c r="L23" s="9" t="str">
        <f>IF($G23="SEM MOVIMENTO","",IF(AND($G23="AVALIADO",SUMIFS(Dados!$A:$A,Dados!$C:$C,$D:$D,Dados!$B:$B,$N$2,Dados!$I:$I,$3:$3)&lt;&gt;0),SUMIFS(Dados!$F:$F,Dados!$C:$C,$D:$D,Dados!$B:$B,$N$2,Dados!$I:$I,$3:$3)%*$L$2,$L$2))</f>
        <v/>
      </c>
      <c r="M23" s="9" t="str">
        <f>IF($G23="SEM MOVIMENTO","",IF(AND($G23="AVALIADO",SUMIFS(Dados!$A:$A,Dados!$C:$C,$D:$D,Dados!$B:$B,$N$2,Dados!$I:$I,$3:$3)&lt;&gt;0),SUMIFS(Dados!$F:$F,Dados!$C:$C,$D:$D,Dados!$B:$B,$N$2,Dados!$I:$I,$3:$3)%*$M$2,$M$2))</f>
        <v/>
      </c>
      <c r="N23" s="7">
        <f t="shared" si="1"/>
        <v>0</v>
      </c>
    </row>
    <row r="24" spans="1:14" ht="15.75" x14ac:dyDescent="0.25">
      <c r="A24" s="1">
        <v>1291</v>
      </c>
      <c r="B24" s="2" t="s">
        <v>119</v>
      </c>
      <c r="C24" s="1" t="s">
        <v>120</v>
      </c>
      <c r="D24" s="43">
        <v>1291</v>
      </c>
      <c r="E24" s="1" t="s">
        <v>138</v>
      </c>
      <c r="F24" s="1" t="s">
        <v>135</v>
      </c>
      <c r="G24" s="1" t="str">
        <f>IF(SUMIFS(Dados!$A:$A,Dados!$C:$C,'IDGF-Dez'!$D:$D,Dados!$B:$B,'IDGF-Dez'!$N$2)=0,"SEM MOVIMENTO","AVALIADO")</f>
        <v>SEM MOVIMENTO</v>
      </c>
      <c r="H24" s="42" t="str">
        <f>IFERROR(IF($G24="SEM MOVIMENTO","",IF(G24="AVALIADO",(VLOOKUP(D24,'PPM-Out'!B:J,9,FALSE)/100)*$H$2,1*$H$2)),1*$H$2)</f>
        <v/>
      </c>
      <c r="I24" s="9" t="str">
        <f>IF($G24="SEM MOVIMENTO","",IF(AND($G24="AVALIADO",SUMIFS(Dados!$A:$A,Dados!$C:$C,$D:$D,Dados!$B:$B,$N$2,Dados!$I:$I,$3:$3)&lt;&gt;0),SUMIFS(Dados!$F:$F,Dados!$C:$C,$D:$D,Dados!$B:$B,$N$2,Dados!$I:$I,$3:$3)%*$I$2,$I$2))</f>
        <v/>
      </c>
      <c r="J24" s="9" t="str">
        <f t="shared" si="0"/>
        <v/>
      </c>
      <c r="K24" s="9" t="str">
        <f>IF($G24="SEM MOVIMENTO","",IF(AND($G24="AVALIADO",SUMIFS(Dados!$A:$A,Dados!$C:$C,$D:$D,Dados!$B:$B,$N$2,Dados!$I:$I,$3:$3)&lt;&gt;0),SUMIFS(Dados!$F:$F,Dados!$C:$C,$D:$D,Dados!$B:$B,$N$2,Dados!$I:$I,$3:$3)%*$K$2,$K$2))</f>
        <v/>
      </c>
      <c r="L24" s="9" t="str">
        <f>IF($G24="SEM MOVIMENTO","",IF(AND($G24="AVALIADO",SUMIFS(Dados!$A:$A,Dados!$C:$C,$D:$D,Dados!$B:$B,$N$2,Dados!$I:$I,$3:$3)&lt;&gt;0),SUMIFS(Dados!$F:$F,Dados!$C:$C,$D:$D,Dados!$B:$B,$N$2,Dados!$I:$I,$3:$3)%*$L$2,$L$2))</f>
        <v/>
      </c>
      <c r="M24" s="9" t="str">
        <f>IF($G24="SEM MOVIMENTO","",IF(AND($G24="AVALIADO",SUMIFS(Dados!$A:$A,Dados!$C:$C,$D:$D,Dados!$B:$B,$N$2,Dados!$I:$I,$3:$3)&lt;&gt;0),SUMIFS(Dados!$F:$F,Dados!$C:$C,$D:$D,Dados!$B:$B,$N$2,Dados!$I:$I,$3:$3)%*$M$2,$M$2))</f>
        <v/>
      </c>
      <c r="N24" s="7">
        <f t="shared" si="1"/>
        <v>0</v>
      </c>
    </row>
    <row r="25" spans="1:14" ht="15.75" x14ac:dyDescent="0.25">
      <c r="A25" s="1">
        <v>1294</v>
      </c>
      <c r="B25" s="3" t="s">
        <v>71</v>
      </c>
      <c r="C25" s="1" t="s">
        <v>72</v>
      </c>
      <c r="D25" s="43">
        <v>1294</v>
      </c>
      <c r="E25" s="1" t="s">
        <v>91</v>
      </c>
      <c r="F25" s="1" t="s">
        <v>64</v>
      </c>
      <c r="G25" s="1" t="str">
        <f>IF(SUMIFS(Dados!$A:$A,Dados!$C:$C,'IDGF-Dez'!$D:$D,Dados!$B:$B,'IDGF-Dez'!$N$2)=0,"SEM MOVIMENTO","AVALIADO")</f>
        <v>SEM MOVIMENTO</v>
      </c>
      <c r="H25" s="42" t="str">
        <f>IFERROR(IF($G25="SEM MOVIMENTO","",IF(G25="AVALIADO",(VLOOKUP(D25,'PPM-Out'!B:J,9,FALSE)/100)*$H$2,1*$H$2)),1*$H$2)</f>
        <v/>
      </c>
      <c r="I25" s="9" t="str">
        <f>IF($G25="SEM MOVIMENTO","",IF(AND($G25="AVALIADO",SUMIFS(Dados!$A:$A,Dados!$C:$C,$D:$D,Dados!$B:$B,$N$2,Dados!$I:$I,$3:$3)&lt;&gt;0),SUMIFS(Dados!$F:$F,Dados!$C:$C,$D:$D,Dados!$B:$B,$N$2,Dados!$I:$I,$3:$3)%*$I$2,$I$2))</f>
        <v/>
      </c>
      <c r="J25" s="9" t="str">
        <f t="shared" si="0"/>
        <v/>
      </c>
      <c r="K25" s="9" t="str">
        <f>IF($G25="SEM MOVIMENTO","",IF(AND($G25="AVALIADO",SUMIFS(Dados!$A:$A,Dados!$C:$C,$D:$D,Dados!$B:$B,$N$2,Dados!$I:$I,$3:$3)&lt;&gt;0),SUMIFS(Dados!$F:$F,Dados!$C:$C,$D:$D,Dados!$B:$B,$N$2,Dados!$I:$I,$3:$3)%*$K$2,$K$2))</f>
        <v/>
      </c>
      <c r="L25" s="9" t="str">
        <f>IF($G25="SEM MOVIMENTO","",IF(AND($G25="AVALIADO",SUMIFS(Dados!$A:$A,Dados!$C:$C,$D:$D,Dados!$B:$B,$N$2,Dados!$I:$I,$3:$3)&lt;&gt;0),SUMIFS(Dados!$F:$F,Dados!$C:$C,$D:$D,Dados!$B:$B,$N$2,Dados!$I:$I,$3:$3)%*$L$2,$L$2))</f>
        <v/>
      </c>
      <c r="M25" s="9" t="str">
        <f>IF($G25="SEM MOVIMENTO","",IF(AND($G25="AVALIADO",SUMIFS(Dados!$A:$A,Dados!$C:$C,$D:$D,Dados!$B:$B,$N$2,Dados!$I:$I,$3:$3)&lt;&gt;0),SUMIFS(Dados!$F:$F,Dados!$C:$C,$D:$D,Dados!$B:$B,$N$2,Dados!$I:$I,$3:$3)%*$M$2,$M$2))</f>
        <v/>
      </c>
      <c r="N25" s="7">
        <f t="shared" si="1"/>
        <v>0</v>
      </c>
    </row>
    <row r="26" spans="1:14" ht="15.75" x14ac:dyDescent="0.25">
      <c r="A26" s="1">
        <v>1296</v>
      </c>
      <c r="B26" s="2" t="s">
        <v>62</v>
      </c>
      <c r="C26" s="1" t="s">
        <v>63</v>
      </c>
      <c r="D26" s="43">
        <v>1296</v>
      </c>
      <c r="E26" s="1" t="s">
        <v>91</v>
      </c>
      <c r="F26" s="1" t="s">
        <v>64</v>
      </c>
      <c r="G26" s="1" t="str">
        <f>IF(SUMIFS(Dados!$A:$A,Dados!$C:$C,'IDGF-Dez'!$D:$D,Dados!$B:$B,'IDGF-Dez'!$N$2)=0,"SEM MOVIMENTO","AVALIADO")</f>
        <v>SEM MOVIMENTO</v>
      </c>
      <c r="H26" s="42" t="str">
        <f>IFERROR(IF($G26="SEM MOVIMENTO","",IF(G26="AVALIADO",(VLOOKUP(D26,'PPM-Out'!B:J,9,FALSE)/100)*$H$2,1*$H$2)),1*$H$2)</f>
        <v/>
      </c>
      <c r="I26" s="9" t="str">
        <f>IF($G26="SEM MOVIMENTO","",IF(AND($G26="AVALIADO",SUMIFS(Dados!$A:$A,Dados!$C:$C,$D:$D,Dados!$B:$B,$N$2,Dados!$I:$I,$3:$3)&lt;&gt;0),SUMIFS(Dados!$F:$F,Dados!$C:$C,$D:$D,Dados!$B:$B,$N$2,Dados!$I:$I,$3:$3)%*$I$2,$I$2))</f>
        <v/>
      </c>
      <c r="J26" s="9" t="str">
        <f t="shared" si="0"/>
        <v/>
      </c>
      <c r="K26" s="9" t="str">
        <f>IF($G26="SEM MOVIMENTO","",IF(AND($G26="AVALIADO",SUMIFS(Dados!$A:$A,Dados!$C:$C,$D:$D,Dados!$B:$B,$N$2,Dados!$I:$I,$3:$3)&lt;&gt;0),SUMIFS(Dados!$F:$F,Dados!$C:$C,$D:$D,Dados!$B:$B,$N$2,Dados!$I:$I,$3:$3)%*$K$2,$K$2))</f>
        <v/>
      </c>
      <c r="L26" s="9" t="str">
        <f>IF($G26="SEM MOVIMENTO","",IF(AND($G26="AVALIADO",SUMIFS(Dados!$A:$A,Dados!$C:$C,$D:$D,Dados!$B:$B,$N$2,Dados!$I:$I,$3:$3)&lt;&gt;0),SUMIFS(Dados!$F:$F,Dados!$C:$C,$D:$D,Dados!$B:$B,$N$2,Dados!$I:$I,$3:$3)%*$L$2,$L$2))</f>
        <v/>
      </c>
      <c r="M26" s="9" t="str">
        <f>IF($G26="SEM MOVIMENTO","",IF(AND($G26="AVALIADO",SUMIFS(Dados!$A:$A,Dados!$C:$C,$D:$D,Dados!$B:$B,$N$2,Dados!$I:$I,$3:$3)&lt;&gt;0),SUMIFS(Dados!$F:$F,Dados!$C:$C,$D:$D,Dados!$B:$B,$N$2,Dados!$I:$I,$3:$3)%*$M$2,$M$2))</f>
        <v/>
      </c>
      <c r="N26" s="7">
        <f t="shared" si="1"/>
        <v>0</v>
      </c>
    </row>
    <row r="27" spans="1:14" ht="15.75" x14ac:dyDescent="0.25">
      <c r="A27" s="1">
        <v>1992</v>
      </c>
      <c r="B27" s="2" t="s">
        <v>24</v>
      </c>
      <c r="C27" s="1" t="s">
        <v>25</v>
      </c>
      <c r="D27" s="43">
        <v>1992</v>
      </c>
      <c r="E27" s="1" t="s">
        <v>90</v>
      </c>
      <c r="F27" s="1" t="s">
        <v>26</v>
      </c>
      <c r="G27" s="1" t="str">
        <f>IF(SUMIFS(Dados!$A:$A,Dados!$C:$C,'IDGF-Dez'!$D:$D,Dados!$B:$B,'IDGF-Dez'!$N$2)=0,"SEM MOVIMENTO","AVALIADO")</f>
        <v>SEM MOVIMENTO</v>
      </c>
      <c r="H27" s="42" t="str">
        <f>IFERROR(IF($G27="SEM MOVIMENTO","",IF(G27="AVALIADO",(VLOOKUP(D27,'PPM-Out'!B:J,9,FALSE)/100)*$H$2,1*$H$2)),1*$H$2)</f>
        <v/>
      </c>
      <c r="I27" s="9" t="str">
        <f>IF($G27="SEM MOVIMENTO","",IF(AND($G27="AVALIADO",SUMIFS(Dados!$A:$A,Dados!$C:$C,$D:$D,Dados!$B:$B,$N$2,Dados!$I:$I,$3:$3)&lt;&gt;0),SUMIFS(Dados!$F:$F,Dados!$C:$C,$D:$D,Dados!$B:$B,$N$2,Dados!$I:$I,$3:$3)%*$I$2,$I$2))</f>
        <v/>
      </c>
      <c r="J27" s="9" t="str">
        <f t="shared" si="0"/>
        <v/>
      </c>
      <c r="K27" s="9" t="str">
        <f>IF($G27="SEM MOVIMENTO","",IF(AND($G27="AVALIADO",SUMIFS(Dados!$A:$A,Dados!$C:$C,$D:$D,Dados!$B:$B,$N$2,Dados!$I:$I,$3:$3)&lt;&gt;0),SUMIFS(Dados!$F:$F,Dados!$C:$C,$D:$D,Dados!$B:$B,$N$2,Dados!$I:$I,$3:$3)%*$K$2,$K$2))</f>
        <v/>
      </c>
      <c r="L27" s="9" t="str">
        <f>IF($G27="SEM MOVIMENTO","",IF(AND($G27="AVALIADO",SUMIFS(Dados!$A:$A,Dados!$C:$C,$D:$D,Dados!$B:$B,$N$2,Dados!$I:$I,$3:$3)&lt;&gt;0),SUMIFS(Dados!$F:$F,Dados!$C:$C,$D:$D,Dados!$B:$B,$N$2,Dados!$I:$I,$3:$3)%*$L$2,$L$2))</f>
        <v/>
      </c>
      <c r="M27" s="9" t="str">
        <f>IF($G27="SEM MOVIMENTO","",IF(AND($G27="AVALIADO",SUMIFS(Dados!$A:$A,Dados!$C:$C,$D:$D,Dados!$B:$B,$N$2,Dados!$I:$I,$3:$3)&lt;&gt;0),SUMIFS(Dados!$F:$F,Dados!$C:$C,$D:$D,Dados!$B:$B,$N$2,Dados!$I:$I,$3:$3)%*$M$2,$M$2))</f>
        <v/>
      </c>
      <c r="N27" s="7">
        <f t="shared" si="1"/>
        <v>0</v>
      </c>
    </row>
    <row r="28" spans="1:14" ht="15.75" x14ac:dyDescent="0.25">
      <c r="A28" s="1">
        <v>1832</v>
      </c>
      <c r="B28" s="2" t="s">
        <v>18</v>
      </c>
      <c r="C28" s="1" t="s">
        <v>19</v>
      </c>
      <c r="D28" s="43">
        <v>1832</v>
      </c>
      <c r="E28" s="1" t="s">
        <v>90</v>
      </c>
      <c r="F28" s="1" t="s">
        <v>20</v>
      </c>
      <c r="G28" s="1" t="str">
        <f>IF(SUMIFS(Dados!$A:$A,Dados!$C:$C,'IDGF-Dez'!$D:$D,Dados!$B:$B,'IDGF-Dez'!$N$2)=0,"SEM MOVIMENTO","AVALIADO")</f>
        <v>SEM MOVIMENTO</v>
      </c>
      <c r="H28" s="42" t="str">
        <f>IFERROR(IF($G28="SEM MOVIMENTO","",IF(G28="AVALIADO",(VLOOKUP(D28,'PPM-Out'!B:J,9,FALSE)/100)*$H$2,1*$H$2)),1*$H$2)</f>
        <v/>
      </c>
      <c r="I28" s="9" t="str">
        <f>IF($G28="SEM MOVIMENTO","",IF(AND($G28="AVALIADO",SUMIFS(Dados!$A:$A,Dados!$C:$C,$D:$D,Dados!$B:$B,$N$2,Dados!$I:$I,$3:$3)&lt;&gt;0),SUMIFS(Dados!$F:$F,Dados!$C:$C,$D:$D,Dados!$B:$B,$N$2,Dados!$I:$I,$3:$3)%*$I$2,$I$2))</f>
        <v/>
      </c>
      <c r="J28" s="9" t="str">
        <f t="shared" si="0"/>
        <v/>
      </c>
      <c r="K28" s="9" t="str">
        <f>IF($G28="SEM MOVIMENTO","",IF(AND($G28="AVALIADO",SUMIFS(Dados!$A:$A,Dados!$C:$C,$D:$D,Dados!$B:$B,$N$2,Dados!$I:$I,$3:$3)&lt;&gt;0),SUMIFS(Dados!$F:$F,Dados!$C:$C,$D:$D,Dados!$B:$B,$N$2,Dados!$I:$I,$3:$3)%*$K$2,$K$2))</f>
        <v/>
      </c>
      <c r="L28" s="9" t="str">
        <f>IF($G28="SEM MOVIMENTO","",IF(AND($G28="AVALIADO",SUMIFS(Dados!$A:$A,Dados!$C:$C,$D:$D,Dados!$B:$B,$N$2,Dados!$I:$I,$3:$3)&lt;&gt;0),SUMIFS(Dados!$F:$F,Dados!$C:$C,$D:$D,Dados!$B:$B,$N$2,Dados!$I:$I,$3:$3)%*$L$2,$L$2))</f>
        <v/>
      </c>
      <c r="M28" s="9" t="str">
        <f>IF($G28="SEM MOVIMENTO","",IF(AND($G28="AVALIADO",SUMIFS(Dados!$A:$A,Dados!$C:$C,$D:$D,Dados!$B:$B,$N$2,Dados!$I:$I,$3:$3)&lt;&gt;0),SUMIFS(Dados!$F:$F,Dados!$C:$C,$D:$D,Dados!$B:$B,$N$2,Dados!$I:$I,$3:$3)%*$M$2,$M$2))</f>
        <v/>
      </c>
      <c r="N28" s="7">
        <f t="shared" si="1"/>
        <v>0</v>
      </c>
    </row>
    <row r="29" spans="1:14" ht="15.75" x14ac:dyDescent="0.25">
      <c r="A29" s="1">
        <v>1101</v>
      </c>
      <c r="B29" s="2" t="s">
        <v>21</v>
      </c>
      <c r="C29" s="1" t="s">
        <v>22</v>
      </c>
      <c r="D29" s="43">
        <v>1101</v>
      </c>
      <c r="E29" s="1" t="s">
        <v>90</v>
      </c>
      <c r="F29" s="1" t="s">
        <v>23</v>
      </c>
      <c r="G29" s="1" t="str">
        <f>IF(SUMIFS(Dados!$A:$A,Dados!$C:$C,'IDGF-Dez'!$D:$D,Dados!$B:$B,'IDGF-Dez'!$N$2)=0,"SEM MOVIMENTO","AVALIADO")</f>
        <v>SEM MOVIMENTO</v>
      </c>
      <c r="H29" s="42" t="str">
        <f>IFERROR(IF($G29="SEM MOVIMENTO","",IF(G29="AVALIADO",(VLOOKUP(D29,'PPM-Out'!B:J,9,FALSE)/100)*$H$2,1*$H$2)),1*$H$2)</f>
        <v/>
      </c>
      <c r="I29" s="9" t="str">
        <f>IF($G29="SEM MOVIMENTO","",IF(AND($G29="AVALIADO",SUMIFS(Dados!$A:$A,Dados!$C:$C,$D:$D,Dados!$B:$B,$N$2,Dados!$I:$I,$3:$3)&lt;&gt;0),SUMIFS(Dados!$F:$F,Dados!$C:$C,$D:$D,Dados!$B:$B,$N$2,Dados!$I:$I,$3:$3)%*$I$2,$I$2))</f>
        <v/>
      </c>
      <c r="J29" s="9" t="str">
        <f t="shared" si="0"/>
        <v/>
      </c>
      <c r="K29" s="9" t="str">
        <f>IF($G29="SEM MOVIMENTO","",IF(AND($G29="AVALIADO",SUMIFS(Dados!$A:$A,Dados!$C:$C,$D:$D,Dados!$B:$B,$N$2,Dados!$I:$I,$3:$3)&lt;&gt;0),SUMIFS(Dados!$F:$F,Dados!$C:$C,$D:$D,Dados!$B:$B,$N$2,Dados!$I:$I,$3:$3)%*$K$2,$K$2))</f>
        <v/>
      </c>
      <c r="L29" s="9" t="str">
        <f>IF($G29="SEM MOVIMENTO","",IF(AND($G29="AVALIADO",SUMIFS(Dados!$A:$A,Dados!$C:$C,$D:$D,Dados!$B:$B,$N$2,Dados!$I:$I,$3:$3)&lt;&gt;0),SUMIFS(Dados!$F:$F,Dados!$C:$C,$D:$D,Dados!$B:$B,$N$2,Dados!$I:$I,$3:$3)%*$L$2,$L$2))</f>
        <v/>
      </c>
      <c r="M29" s="9" t="str">
        <f>IF($G29="SEM MOVIMENTO","",IF(AND($G29="AVALIADO",SUMIFS(Dados!$A:$A,Dados!$C:$C,$D:$D,Dados!$B:$B,$N$2,Dados!$I:$I,$3:$3)&lt;&gt;0),SUMIFS(Dados!$F:$F,Dados!$C:$C,$D:$D,Dados!$B:$B,$N$2,Dados!$I:$I,$3:$3)%*$M$2,$M$2))</f>
        <v/>
      </c>
      <c r="N29" s="7">
        <f t="shared" si="1"/>
        <v>0</v>
      </c>
    </row>
    <row r="30" spans="1:14" ht="15.75" x14ac:dyDescent="0.25">
      <c r="A30" s="1">
        <v>2657</v>
      </c>
      <c r="B30" s="2" t="s">
        <v>83</v>
      </c>
      <c r="C30" s="1" t="s">
        <v>84</v>
      </c>
      <c r="D30" s="43">
        <v>2657</v>
      </c>
      <c r="E30" s="1" t="s">
        <v>90</v>
      </c>
      <c r="F30" s="1" t="s">
        <v>85</v>
      </c>
      <c r="G30" s="1" t="str">
        <f>IF(SUMIFS(Dados!$A:$A,Dados!$C:$C,'IDGF-Dez'!$D:$D,Dados!$B:$B,'IDGF-Dez'!$N$2)=0,"SEM MOVIMENTO","AVALIADO")</f>
        <v>SEM MOVIMENTO</v>
      </c>
      <c r="H30" s="42" t="str">
        <f>IFERROR(IF($G30="SEM MOVIMENTO","",IF(G30="AVALIADO",(VLOOKUP(D30,'PPM-Out'!B:J,9,FALSE)/100)*$H$2,1*$H$2)),1*$H$2)</f>
        <v/>
      </c>
      <c r="I30" s="9" t="str">
        <f>IF($G30="SEM MOVIMENTO","",IF(AND($G30="AVALIADO",SUMIFS(Dados!$A:$A,Dados!$C:$C,$D:$D,Dados!$B:$B,$N$2,Dados!$I:$I,$3:$3)&lt;&gt;0),SUMIFS(Dados!$F:$F,Dados!$C:$C,$D:$D,Dados!$B:$B,$N$2,Dados!$I:$I,$3:$3)%*$I$2,$I$2))</f>
        <v/>
      </c>
      <c r="J30" s="9" t="str">
        <f t="shared" si="0"/>
        <v/>
      </c>
      <c r="K30" s="9" t="str">
        <f>IF($G30="SEM MOVIMENTO","",IF(AND($G30="AVALIADO",SUMIFS(Dados!$A:$A,Dados!$C:$C,$D:$D,Dados!$B:$B,$N$2,Dados!$I:$I,$3:$3)&lt;&gt;0),SUMIFS(Dados!$F:$F,Dados!$C:$C,$D:$D,Dados!$B:$B,$N$2,Dados!$I:$I,$3:$3)%*$K$2,$K$2))</f>
        <v/>
      </c>
      <c r="L30" s="9" t="str">
        <f>IF($G30="SEM MOVIMENTO","",IF(AND($G30="AVALIADO",SUMIFS(Dados!$A:$A,Dados!$C:$C,$D:$D,Dados!$B:$B,$N$2,Dados!$I:$I,$3:$3)&lt;&gt;0),SUMIFS(Dados!$F:$F,Dados!$C:$C,$D:$D,Dados!$B:$B,$N$2,Dados!$I:$I,$3:$3)%*$L$2,$L$2))</f>
        <v/>
      </c>
      <c r="M30" s="9" t="str">
        <f>IF($G30="SEM MOVIMENTO","",IF(AND($G30="AVALIADO",SUMIFS(Dados!$A:$A,Dados!$C:$C,$D:$D,Dados!$B:$B,$N$2,Dados!$I:$I,$3:$3)&lt;&gt;0),SUMIFS(Dados!$F:$F,Dados!$C:$C,$D:$D,Dados!$B:$B,$N$2,Dados!$I:$I,$3:$3)%*$M$2,$M$2))</f>
        <v/>
      </c>
      <c r="N30" s="7">
        <f t="shared" si="1"/>
        <v>0</v>
      </c>
    </row>
    <row r="31" spans="1:14" ht="15.75" x14ac:dyDescent="0.25">
      <c r="A31" s="1">
        <v>1025</v>
      </c>
      <c r="B31" s="2" t="s">
        <v>47</v>
      </c>
      <c r="C31" s="1" t="s">
        <v>48</v>
      </c>
      <c r="D31" s="43">
        <v>1025</v>
      </c>
      <c r="E31" s="1" t="s">
        <v>89</v>
      </c>
      <c r="F31" s="1" t="s">
        <v>46</v>
      </c>
      <c r="G31" s="1" t="str">
        <f>IF(SUMIFS(Dados!$A:$A,Dados!$C:$C,'IDGF-Dez'!$D:$D,Dados!$B:$B,'IDGF-Dez'!$N$2)=0,"SEM MOVIMENTO","AVALIADO")</f>
        <v>SEM MOVIMENTO</v>
      </c>
      <c r="H31" s="42" t="str">
        <f>IFERROR(IF($G31="SEM MOVIMENTO","",IF(G31="AVALIADO",(VLOOKUP(D31,'PPM-Out'!B:J,9,FALSE)/100)*$H$2,1*$H$2)),1*$H$2)</f>
        <v/>
      </c>
      <c r="I31" s="9" t="str">
        <f>IF($G31="SEM MOVIMENTO","",IF(AND($G31="AVALIADO",SUMIFS(Dados!$A:$A,Dados!$C:$C,$D:$D,Dados!$B:$B,$N$2,Dados!$I:$I,$3:$3)&lt;&gt;0),SUMIFS(Dados!$F:$F,Dados!$C:$C,$D:$D,Dados!$B:$B,$N$2,Dados!$I:$I,$3:$3)%*$I$2,$I$2))</f>
        <v/>
      </c>
      <c r="J31" s="9" t="str">
        <f t="shared" si="0"/>
        <v/>
      </c>
      <c r="K31" s="9" t="str">
        <f>IF($G31="SEM MOVIMENTO","",IF(AND($G31="AVALIADO",SUMIFS(Dados!$A:$A,Dados!$C:$C,$D:$D,Dados!$B:$B,$N$2,Dados!$I:$I,$3:$3)&lt;&gt;0),SUMIFS(Dados!$F:$F,Dados!$C:$C,$D:$D,Dados!$B:$B,$N$2,Dados!$I:$I,$3:$3)%*$K$2,$K$2))</f>
        <v/>
      </c>
      <c r="L31" s="9" t="str">
        <f>IF($G31="SEM MOVIMENTO","",IF(AND($G31="AVALIADO",SUMIFS(Dados!$A:$A,Dados!$C:$C,$D:$D,Dados!$B:$B,$N$2,Dados!$I:$I,$3:$3)&lt;&gt;0),SUMIFS(Dados!$F:$F,Dados!$C:$C,$D:$D,Dados!$B:$B,$N$2,Dados!$I:$I,$3:$3)%*$L$2,$L$2))</f>
        <v/>
      </c>
      <c r="M31" s="9" t="str">
        <f>IF($G31="SEM MOVIMENTO","",IF(AND($G31="AVALIADO",SUMIFS(Dados!$A:$A,Dados!$C:$C,$D:$D,Dados!$B:$B,$N$2,Dados!$I:$I,$3:$3)&lt;&gt;0),SUMIFS(Dados!$F:$F,Dados!$C:$C,$D:$D,Dados!$B:$B,$N$2,Dados!$I:$I,$3:$3)%*$M$2,$M$2))</f>
        <v/>
      </c>
      <c r="N31" s="7">
        <f t="shared" si="1"/>
        <v>0</v>
      </c>
    </row>
    <row r="32" spans="1:14" ht="15.75" x14ac:dyDescent="0.25">
      <c r="A32" s="1">
        <v>1301</v>
      </c>
      <c r="B32" s="2" t="s">
        <v>49</v>
      </c>
      <c r="C32" s="1" t="s">
        <v>50</v>
      </c>
      <c r="D32" s="43">
        <v>1301</v>
      </c>
      <c r="E32" s="1" t="s">
        <v>89</v>
      </c>
      <c r="F32" s="1" t="s">
        <v>46</v>
      </c>
      <c r="G32" s="1" t="str">
        <f>IF(SUMIFS(Dados!$A:$A,Dados!$C:$C,'IDGF-Dez'!$D:$D,Dados!$B:$B,'IDGF-Dez'!$N$2)=0,"SEM MOVIMENTO","AVALIADO")</f>
        <v>SEM MOVIMENTO</v>
      </c>
      <c r="H32" s="42" t="str">
        <f>IFERROR(IF($G32="SEM MOVIMENTO","",IF(G32="AVALIADO",(VLOOKUP(D32,'PPM-Out'!B:J,9,FALSE)/100)*$H$2,1*$H$2)),1*$H$2)</f>
        <v/>
      </c>
      <c r="I32" s="9" t="str">
        <f>IF($G32="SEM MOVIMENTO","",IF(AND($G32="AVALIADO",SUMIFS(Dados!$A:$A,Dados!$C:$C,$D:$D,Dados!$B:$B,$N$2,Dados!$I:$I,$3:$3)&lt;&gt;0),SUMIFS(Dados!$F:$F,Dados!$C:$C,$D:$D,Dados!$B:$B,$N$2,Dados!$I:$I,$3:$3)%*$I$2,$I$2))</f>
        <v/>
      </c>
      <c r="J32" s="9" t="str">
        <f t="shared" si="0"/>
        <v/>
      </c>
      <c r="K32" s="9" t="str">
        <f>IF($G32="SEM MOVIMENTO","",IF(AND($G32="AVALIADO",SUMIFS(Dados!$A:$A,Dados!$C:$C,$D:$D,Dados!$B:$B,$N$2,Dados!$I:$I,$3:$3)&lt;&gt;0),SUMIFS(Dados!$F:$F,Dados!$C:$C,$D:$D,Dados!$B:$B,$N$2,Dados!$I:$I,$3:$3)%*$K$2,$K$2))</f>
        <v/>
      </c>
      <c r="L32" s="9" t="str">
        <f>IF($G32="SEM MOVIMENTO","",IF(AND($G32="AVALIADO",SUMIFS(Dados!$A:$A,Dados!$C:$C,$D:$D,Dados!$B:$B,$N$2,Dados!$I:$I,$3:$3)&lt;&gt;0),SUMIFS(Dados!$F:$F,Dados!$C:$C,$D:$D,Dados!$B:$B,$N$2,Dados!$I:$I,$3:$3)%*$L$2,$L$2))</f>
        <v/>
      </c>
      <c r="M32" s="9" t="str">
        <f>IF($G32="SEM MOVIMENTO","",IF(AND($G32="AVALIADO",SUMIFS(Dados!$A:$A,Dados!$C:$C,$D:$D,Dados!$B:$B,$N$2,Dados!$I:$I,$3:$3)&lt;&gt;0),SUMIFS(Dados!$F:$F,Dados!$C:$C,$D:$D,Dados!$B:$B,$N$2,Dados!$I:$I,$3:$3)%*$M$2,$M$2))</f>
        <v/>
      </c>
      <c r="N32" s="7">
        <f t="shared" si="1"/>
        <v>0</v>
      </c>
    </row>
    <row r="33" spans="1:14" ht="15.75" x14ac:dyDescent="0.25">
      <c r="A33" s="1">
        <v>1811</v>
      </c>
      <c r="B33" s="2" t="s">
        <v>44</v>
      </c>
      <c r="C33" s="1" t="s">
        <v>45</v>
      </c>
      <c r="D33" s="43">
        <v>1811</v>
      </c>
      <c r="E33" s="1" t="s">
        <v>89</v>
      </c>
      <c r="F33" s="1" t="s">
        <v>46</v>
      </c>
      <c r="G33" s="1" t="str">
        <f>IF(SUMIFS(Dados!$A:$A,Dados!$C:$C,'IDGF-Dez'!$D:$D,Dados!$B:$B,'IDGF-Dez'!$N$2)=0,"SEM MOVIMENTO","AVALIADO")</f>
        <v>SEM MOVIMENTO</v>
      </c>
      <c r="H33" s="42" t="str">
        <f>IFERROR(IF($G33="SEM MOVIMENTO","",IF(G33="AVALIADO",(VLOOKUP(D33,'PPM-Out'!B:J,9,FALSE)/100)*$H$2,1*$H$2)),1*$H$2)</f>
        <v/>
      </c>
      <c r="I33" s="9" t="str">
        <f>IF($G33="SEM MOVIMENTO","",IF(AND($G33="AVALIADO",SUMIFS(Dados!$A:$A,Dados!$C:$C,$D:$D,Dados!$B:$B,$N$2,Dados!$I:$I,$3:$3)&lt;&gt;0),SUMIFS(Dados!$F:$F,Dados!$C:$C,$D:$D,Dados!$B:$B,$N$2,Dados!$I:$I,$3:$3)%*$I$2,$I$2))</f>
        <v/>
      </c>
      <c r="J33" s="9" t="str">
        <f t="shared" si="0"/>
        <v/>
      </c>
      <c r="K33" s="9" t="str">
        <f>IF($G33="SEM MOVIMENTO","",IF(AND($G33="AVALIADO",SUMIFS(Dados!$A:$A,Dados!$C:$C,$D:$D,Dados!$B:$B,$N$2,Dados!$I:$I,$3:$3)&lt;&gt;0),SUMIFS(Dados!$F:$F,Dados!$C:$C,$D:$D,Dados!$B:$B,$N$2,Dados!$I:$I,$3:$3)%*$K$2,$K$2))</f>
        <v/>
      </c>
      <c r="L33" s="9" t="str">
        <f>IF($G33="SEM MOVIMENTO","",IF(AND($G33="AVALIADO",SUMIFS(Dados!$A:$A,Dados!$C:$C,$D:$D,Dados!$B:$B,$N$2,Dados!$I:$I,$3:$3)&lt;&gt;0),SUMIFS(Dados!$F:$F,Dados!$C:$C,$D:$D,Dados!$B:$B,$N$2,Dados!$I:$I,$3:$3)%*$L$2,$L$2))</f>
        <v/>
      </c>
      <c r="M33" s="9" t="str">
        <f>IF($G33="SEM MOVIMENTO","",IF(AND($G33="AVALIADO",SUMIFS(Dados!$A:$A,Dados!$C:$C,$D:$D,Dados!$B:$B,$N$2,Dados!$I:$I,$3:$3)&lt;&gt;0),SUMIFS(Dados!$F:$F,Dados!$C:$C,$D:$D,Dados!$B:$B,$N$2,Dados!$I:$I,$3:$3)%*$M$2,$M$2))</f>
        <v/>
      </c>
      <c r="N33" s="7">
        <f t="shared" si="1"/>
        <v>0</v>
      </c>
    </row>
    <row r="34" spans="1:14" ht="15.75" x14ac:dyDescent="0.25">
      <c r="A34" s="1">
        <v>2549</v>
      </c>
      <c r="B34" s="2" t="s">
        <v>51</v>
      </c>
      <c r="C34" s="1" t="s">
        <v>52</v>
      </c>
      <c r="D34" s="43">
        <v>2549</v>
      </c>
      <c r="E34" s="1" t="s">
        <v>89</v>
      </c>
      <c r="F34" s="1" t="s">
        <v>46</v>
      </c>
      <c r="G34" s="1" t="str">
        <f>IF(SUMIFS(Dados!$A:$A,Dados!$C:$C,'IDGF-Dez'!$D:$D,Dados!$B:$B,'IDGF-Dez'!$N$2)=0,"SEM MOVIMENTO","AVALIADO")</f>
        <v>SEM MOVIMENTO</v>
      </c>
      <c r="H34" s="42" t="str">
        <f>IFERROR(IF($G34="SEM MOVIMENTO","",IF(G34="AVALIADO",(VLOOKUP(D34,'PPM-Out'!B:J,9,FALSE)/100)*$H$2,1*$H$2)),1*$H$2)</f>
        <v/>
      </c>
      <c r="I34" s="9" t="str">
        <f>IF($G34="SEM MOVIMENTO","",IF(AND($G34="AVALIADO",SUMIFS(Dados!$A:$A,Dados!$C:$C,$D:$D,Dados!$B:$B,$N$2,Dados!$I:$I,$3:$3)&lt;&gt;0),SUMIFS(Dados!$F:$F,Dados!$C:$C,$D:$D,Dados!$B:$B,$N$2,Dados!$I:$I,$3:$3)%*$I$2,$I$2))</f>
        <v/>
      </c>
      <c r="J34" s="9" t="str">
        <f t="shared" si="0"/>
        <v/>
      </c>
      <c r="K34" s="9" t="str">
        <f>IF($G34="SEM MOVIMENTO","",IF(AND($G34="AVALIADO",SUMIFS(Dados!$A:$A,Dados!$C:$C,$D:$D,Dados!$B:$B,$N$2,Dados!$I:$I,$3:$3)&lt;&gt;0),SUMIFS(Dados!$F:$F,Dados!$C:$C,$D:$D,Dados!$B:$B,$N$2,Dados!$I:$I,$3:$3)%*$K$2,$K$2))</f>
        <v/>
      </c>
      <c r="L34" s="9" t="str">
        <f>IF($G34="SEM MOVIMENTO","",IF(AND($G34="AVALIADO",SUMIFS(Dados!$A:$A,Dados!$C:$C,$D:$D,Dados!$B:$B,$N$2,Dados!$I:$I,$3:$3)&lt;&gt;0),SUMIFS(Dados!$F:$F,Dados!$C:$C,$D:$D,Dados!$B:$B,$N$2,Dados!$I:$I,$3:$3)%*$L$2,$L$2))</f>
        <v/>
      </c>
      <c r="M34" s="9" t="str">
        <f>IF($G34="SEM MOVIMENTO","",IF(AND($G34="AVALIADO",SUMIFS(Dados!$A:$A,Dados!$C:$C,$D:$D,Dados!$B:$B,$N$2,Dados!$I:$I,$3:$3)&lt;&gt;0),SUMIFS(Dados!$F:$F,Dados!$C:$C,$D:$D,Dados!$B:$B,$N$2,Dados!$I:$I,$3:$3)%*$M$2,$M$2))</f>
        <v/>
      </c>
      <c r="N34" s="7">
        <f t="shared" si="1"/>
        <v>0</v>
      </c>
    </row>
    <row r="35" spans="1:14" ht="15.75" x14ac:dyDescent="0.25">
      <c r="A35" s="1">
        <v>1459</v>
      </c>
      <c r="B35" s="2" t="s">
        <v>107</v>
      </c>
      <c r="C35" s="1" t="s">
        <v>108</v>
      </c>
      <c r="D35" s="43">
        <v>1459</v>
      </c>
      <c r="E35" s="1" t="s">
        <v>89</v>
      </c>
      <c r="F35" s="1" t="s">
        <v>94</v>
      </c>
      <c r="G35" s="1" t="str">
        <f>IF(SUMIFS(Dados!$A:$A,Dados!$C:$C,'IDGF-Dez'!$D:$D,Dados!$B:$B,'IDGF-Dez'!$N$2)=0,"SEM MOVIMENTO","AVALIADO")</f>
        <v>SEM MOVIMENTO</v>
      </c>
      <c r="H35" s="42" t="str">
        <f>IFERROR(IF($G35="SEM MOVIMENTO","",IF(G35="AVALIADO",(VLOOKUP(D35,'PPM-Out'!B:J,9,FALSE)/100)*$H$2,1*$H$2)),1*$H$2)</f>
        <v/>
      </c>
      <c r="I35" s="9" t="str">
        <f>IF($G35="SEM MOVIMENTO","",IF(AND($G35="AVALIADO",SUMIFS(Dados!$A:$A,Dados!$C:$C,$D:$D,Dados!$B:$B,$N$2,Dados!$I:$I,$3:$3)&lt;&gt;0),SUMIFS(Dados!$F:$F,Dados!$C:$C,$D:$D,Dados!$B:$B,$N$2,Dados!$I:$I,$3:$3)%*$I$2,$I$2))</f>
        <v/>
      </c>
      <c r="J35" s="9" t="str">
        <f t="shared" si="0"/>
        <v/>
      </c>
      <c r="K35" s="9" t="str">
        <f>IF($G35="SEM MOVIMENTO","",IF(AND($G35="AVALIADO",SUMIFS(Dados!$A:$A,Dados!$C:$C,$D:$D,Dados!$B:$B,$N$2,Dados!$I:$I,$3:$3)&lt;&gt;0),SUMIFS(Dados!$F:$F,Dados!$C:$C,$D:$D,Dados!$B:$B,$N$2,Dados!$I:$I,$3:$3)%*$K$2,$K$2))</f>
        <v/>
      </c>
      <c r="L35" s="9" t="str">
        <f>IF($G35="SEM MOVIMENTO","",IF(AND($G35="AVALIADO",SUMIFS(Dados!$A:$A,Dados!$C:$C,$D:$D,Dados!$B:$B,$N$2,Dados!$I:$I,$3:$3)&lt;&gt;0),SUMIFS(Dados!$F:$F,Dados!$C:$C,$D:$D,Dados!$B:$B,$N$2,Dados!$I:$I,$3:$3)%*$L$2,$L$2))</f>
        <v/>
      </c>
      <c r="M35" s="9" t="str">
        <f>IF($G35="SEM MOVIMENTO","",IF(AND($G35="AVALIADO",SUMIFS(Dados!$A:$A,Dados!$C:$C,$D:$D,Dados!$B:$B,$N$2,Dados!$I:$I,$3:$3)&lt;&gt;0),SUMIFS(Dados!$F:$F,Dados!$C:$C,$D:$D,Dados!$B:$B,$N$2,Dados!$I:$I,$3:$3)%*$M$2,$M$2))</f>
        <v/>
      </c>
      <c r="N35" s="7">
        <f t="shared" si="1"/>
        <v>0</v>
      </c>
    </row>
    <row r="36" spans="1:14" ht="15.75" x14ac:dyDescent="0.25">
      <c r="A36" s="1">
        <v>1481</v>
      </c>
      <c r="B36" s="2" t="s">
        <v>38</v>
      </c>
      <c r="C36" s="1" t="s">
        <v>39</v>
      </c>
      <c r="D36" s="43">
        <v>1481</v>
      </c>
      <c r="E36" s="1" t="s">
        <v>89</v>
      </c>
      <c r="F36" s="1" t="s">
        <v>40</v>
      </c>
      <c r="G36" s="1" t="str">
        <f>IF(SUMIFS(Dados!$A:$A,Dados!$C:$C,'IDGF-Dez'!$D:$D,Dados!$B:$B,'IDGF-Dez'!$N$2)=0,"SEM MOVIMENTO","AVALIADO")</f>
        <v>SEM MOVIMENTO</v>
      </c>
      <c r="H36" s="42" t="str">
        <f>IFERROR(IF($G36="SEM MOVIMENTO","",IF(G36="AVALIADO",(VLOOKUP(D36,'PPM-Out'!B:J,9,FALSE)/100)*$H$2,1*$H$2)),1*$H$2)</f>
        <v/>
      </c>
      <c r="I36" s="9" t="str">
        <f>IF($G36="SEM MOVIMENTO","",IF(AND($G36="AVALIADO",SUMIFS(Dados!$A:$A,Dados!$C:$C,$D:$D,Dados!$B:$B,$N$2,Dados!$I:$I,$3:$3)&lt;&gt;0),SUMIFS(Dados!$F:$F,Dados!$C:$C,$D:$D,Dados!$B:$B,$N$2,Dados!$I:$I,$3:$3)%*$I$2,$I$2))</f>
        <v/>
      </c>
      <c r="J36" s="9" t="str">
        <f t="shared" si="0"/>
        <v/>
      </c>
      <c r="K36" s="9" t="str">
        <f>IF($G36="SEM MOVIMENTO","",IF(AND($G36="AVALIADO",SUMIFS(Dados!$A:$A,Dados!$C:$C,$D:$D,Dados!$B:$B,$N$2,Dados!$I:$I,$3:$3)&lt;&gt;0),SUMIFS(Dados!$F:$F,Dados!$C:$C,$D:$D,Dados!$B:$B,$N$2,Dados!$I:$I,$3:$3)%*$K$2,$K$2))</f>
        <v/>
      </c>
      <c r="L36" s="9" t="str">
        <f>IF($G36="SEM MOVIMENTO","",IF(AND($G36="AVALIADO",SUMIFS(Dados!$A:$A,Dados!$C:$C,$D:$D,Dados!$B:$B,$N$2,Dados!$I:$I,$3:$3)&lt;&gt;0),SUMIFS(Dados!$F:$F,Dados!$C:$C,$D:$D,Dados!$B:$B,$N$2,Dados!$I:$I,$3:$3)%*$L$2,$L$2))</f>
        <v/>
      </c>
      <c r="M36" s="9" t="str">
        <f>IF($G36="SEM MOVIMENTO","",IF(AND($G36="AVALIADO",SUMIFS(Dados!$A:$A,Dados!$C:$C,$D:$D,Dados!$B:$B,$N$2,Dados!$I:$I,$3:$3)&lt;&gt;0),SUMIFS(Dados!$F:$F,Dados!$C:$C,$D:$D,Dados!$B:$B,$N$2,Dados!$I:$I,$3:$3)%*$M$2,$M$2))</f>
        <v/>
      </c>
      <c r="N36" s="7">
        <f t="shared" si="1"/>
        <v>0</v>
      </c>
    </row>
    <row r="37" spans="1:14" ht="15.75" x14ac:dyDescent="0.25">
      <c r="A37" s="1">
        <v>2035</v>
      </c>
      <c r="B37" s="2" t="s">
        <v>130</v>
      </c>
      <c r="C37" s="1" t="s">
        <v>131</v>
      </c>
      <c r="D37" s="43">
        <v>2035</v>
      </c>
      <c r="E37" s="1" t="s">
        <v>138</v>
      </c>
      <c r="F37" s="1" t="s">
        <v>137</v>
      </c>
      <c r="G37" s="1" t="str">
        <f>IF(SUMIFS(Dados!$A:$A,Dados!$C:$C,'IDGF-Dez'!$D:$D,Dados!$B:$B,'IDGF-Dez'!$N$2)=0,"SEM MOVIMENTO","AVALIADO")</f>
        <v>SEM MOVIMENTO</v>
      </c>
      <c r="H37" s="42" t="str">
        <f>IFERROR(IF($G37="SEM MOVIMENTO","",IF(G37="AVALIADO",(VLOOKUP(D37,'PPM-Out'!B:J,9,FALSE)/100)*$H$2,1*$H$2)),1*$H$2)</f>
        <v/>
      </c>
      <c r="I37" s="9" t="str">
        <f>IF($G37="SEM MOVIMENTO","",IF(AND($G37="AVALIADO",SUMIFS(Dados!$A:$A,Dados!$C:$C,$D:$D,Dados!$B:$B,$N$2,Dados!$I:$I,$3:$3)&lt;&gt;0),SUMIFS(Dados!$F:$F,Dados!$C:$C,$D:$D,Dados!$B:$B,$N$2,Dados!$I:$I,$3:$3)%*$I$2,$I$2))</f>
        <v/>
      </c>
      <c r="J37" s="9" t="str">
        <f t="shared" si="0"/>
        <v/>
      </c>
      <c r="K37" s="9" t="str">
        <f>IF($G37="SEM MOVIMENTO","",IF(AND($G37="AVALIADO",SUMIFS(Dados!$A:$A,Dados!$C:$C,$D:$D,Dados!$B:$B,$N$2,Dados!$I:$I,$3:$3)&lt;&gt;0),SUMIFS(Dados!$F:$F,Dados!$C:$C,$D:$D,Dados!$B:$B,$N$2,Dados!$I:$I,$3:$3)%*$K$2,$K$2))</f>
        <v/>
      </c>
      <c r="L37" s="9" t="str">
        <f>IF($G37="SEM MOVIMENTO","",IF(AND($G37="AVALIADO",SUMIFS(Dados!$A:$A,Dados!$C:$C,$D:$D,Dados!$B:$B,$N$2,Dados!$I:$I,$3:$3)&lt;&gt;0),SUMIFS(Dados!$F:$F,Dados!$C:$C,$D:$D,Dados!$B:$B,$N$2,Dados!$I:$I,$3:$3)%*$L$2,$L$2))</f>
        <v/>
      </c>
      <c r="M37" s="9" t="str">
        <f>IF($G37="SEM MOVIMENTO","",IF(AND($G37="AVALIADO",SUMIFS(Dados!$A:$A,Dados!$C:$C,$D:$D,Dados!$B:$B,$N$2,Dados!$I:$I,$3:$3)&lt;&gt;0),SUMIFS(Dados!$F:$F,Dados!$C:$C,$D:$D,Dados!$B:$B,$N$2,Dados!$I:$I,$3:$3)%*$M$2,$M$2))</f>
        <v/>
      </c>
      <c r="N37" s="7">
        <f t="shared" si="1"/>
        <v>0</v>
      </c>
    </row>
    <row r="38" spans="1:14" ht="15.75" x14ac:dyDescent="0.25">
      <c r="A38" s="1">
        <v>1193</v>
      </c>
      <c r="B38" s="2" t="s">
        <v>117</v>
      </c>
      <c r="C38" s="1" t="s">
        <v>118</v>
      </c>
      <c r="D38" s="43">
        <v>1193</v>
      </c>
      <c r="E38" s="1" t="s">
        <v>138</v>
      </c>
      <c r="F38" s="1" t="s">
        <v>135</v>
      </c>
      <c r="G38" s="1" t="str">
        <f>IF(SUMIFS(Dados!$A:$A,Dados!$C:$C,'IDGF-Dez'!$D:$D,Dados!$B:$B,'IDGF-Dez'!$N$2)=0,"SEM MOVIMENTO","AVALIADO")</f>
        <v>SEM MOVIMENTO</v>
      </c>
      <c r="H38" s="42" t="str">
        <f>IFERROR(IF($G38="SEM MOVIMENTO","",IF(G38="AVALIADO",(VLOOKUP(D38,'PPM-Out'!B:J,9,FALSE)/100)*$H$2,1*$H$2)),1*$H$2)</f>
        <v/>
      </c>
      <c r="I38" s="9" t="str">
        <f>IF($G38="SEM MOVIMENTO","",IF(AND($G38="AVALIADO",SUMIFS(Dados!$A:$A,Dados!$C:$C,$D:$D,Dados!$B:$B,$N$2,Dados!$I:$I,$3:$3)&lt;&gt;0),SUMIFS(Dados!$F:$F,Dados!$C:$C,$D:$D,Dados!$B:$B,$N$2,Dados!$I:$I,$3:$3)%*$I$2,$I$2))</f>
        <v/>
      </c>
      <c r="J38" s="9" t="str">
        <f t="shared" si="0"/>
        <v/>
      </c>
      <c r="K38" s="9" t="str">
        <f>IF($G38="SEM MOVIMENTO","",IF(AND($G38="AVALIADO",SUMIFS(Dados!$A:$A,Dados!$C:$C,$D:$D,Dados!$B:$B,$N$2,Dados!$I:$I,$3:$3)&lt;&gt;0),SUMIFS(Dados!$F:$F,Dados!$C:$C,$D:$D,Dados!$B:$B,$N$2,Dados!$I:$I,$3:$3)%*$K$2,$K$2))</f>
        <v/>
      </c>
      <c r="L38" s="9" t="str">
        <f>IF($G38="SEM MOVIMENTO","",IF(AND($G38="AVALIADO",SUMIFS(Dados!$A:$A,Dados!$C:$C,$D:$D,Dados!$B:$B,$N$2,Dados!$I:$I,$3:$3)&lt;&gt;0),SUMIFS(Dados!$F:$F,Dados!$C:$C,$D:$D,Dados!$B:$B,$N$2,Dados!$I:$I,$3:$3)%*$L$2,$L$2))</f>
        <v/>
      </c>
      <c r="M38" s="9" t="str">
        <f>IF($G38="SEM MOVIMENTO","",IF(AND($G38="AVALIADO",SUMIFS(Dados!$A:$A,Dados!$C:$C,$D:$D,Dados!$B:$B,$N$2,Dados!$I:$I,$3:$3)&lt;&gt;0),SUMIFS(Dados!$F:$F,Dados!$C:$C,$D:$D,Dados!$B:$B,$N$2,Dados!$I:$I,$3:$3)%*$M$2,$M$2))</f>
        <v/>
      </c>
      <c r="N38" s="7">
        <f t="shared" si="1"/>
        <v>0</v>
      </c>
    </row>
    <row r="39" spans="1:14" ht="15.75" x14ac:dyDescent="0.25">
      <c r="A39" s="1">
        <v>1292</v>
      </c>
      <c r="B39" s="2" t="s">
        <v>113</v>
      </c>
      <c r="C39" s="1" t="s">
        <v>114</v>
      </c>
      <c r="D39" s="43">
        <v>1292</v>
      </c>
      <c r="E39" s="1" t="s">
        <v>138</v>
      </c>
      <c r="F39" s="1" t="s">
        <v>134</v>
      </c>
      <c r="G39" s="1" t="str">
        <f>IF(SUMIFS(Dados!$A:$A,Dados!$C:$C,'IDGF-Dez'!$D:$D,Dados!$B:$B,'IDGF-Dez'!$N$2)=0,"SEM MOVIMENTO","AVALIADO")</f>
        <v>SEM MOVIMENTO</v>
      </c>
      <c r="H39" s="42" t="str">
        <f>IFERROR(IF($G39="SEM MOVIMENTO","",IF(G39="AVALIADO",(VLOOKUP(D39,'PPM-Out'!B:J,9,FALSE)/100)*$H$2,1*$H$2)),1*$H$2)</f>
        <v/>
      </c>
      <c r="I39" s="9" t="str">
        <f>IF($G39="SEM MOVIMENTO","",IF(AND($G39="AVALIADO",SUMIFS(Dados!$A:$A,Dados!$C:$C,$D:$D,Dados!$B:$B,$N$2,Dados!$I:$I,$3:$3)&lt;&gt;0),SUMIFS(Dados!$F:$F,Dados!$C:$C,$D:$D,Dados!$B:$B,$N$2,Dados!$I:$I,$3:$3)%*$I$2,$I$2))</f>
        <v/>
      </c>
      <c r="J39" s="9" t="str">
        <f t="shared" si="0"/>
        <v/>
      </c>
      <c r="K39" s="9" t="str">
        <f>IF($G39="SEM MOVIMENTO","",IF(AND($G39="AVALIADO",SUMIFS(Dados!$A:$A,Dados!$C:$C,$D:$D,Dados!$B:$B,$N$2,Dados!$I:$I,$3:$3)&lt;&gt;0),SUMIFS(Dados!$F:$F,Dados!$C:$C,$D:$D,Dados!$B:$B,$N$2,Dados!$I:$I,$3:$3)%*$K$2,$K$2))</f>
        <v/>
      </c>
      <c r="L39" s="9" t="str">
        <f>IF($G39="SEM MOVIMENTO","",IF(AND($G39="AVALIADO",SUMIFS(Dados!$A:$A,Dados!$C:$C,$D:$D,Dados!$B:$B,$N$2,Dados!$I:$I,$3:$3)&lt;&gt;0),SUMIFS(Dados!$F:$F,Dados!$C:$C,$D:$D,Dados!$B:$B,$N$2,Dados!$I:$I,$3:$3)%*$L$2,$L$2))</f>
        <v/>
      </c>
      <c r="M39" s="9" t="str">
        <f>IF($G39="SEM MOVIMENTO","",IF(AND($G39="AVALIADO",SUMIFS(Dados!$A:$A,Dados!$C:$C,$D:$D,Dados!$B:$B,$N$2,Dados!$I:$I,$3:$3)&lt;&gt;0),SUMIFS(Dados!$F:$F,Dados!$C:$C,$D:$D,Dados!$B:$B,$N$2,Dados!$I:$I,$3:$3)%*$M$2,$M$2))</f>
        <v/>
      </c>
      <c r="N39" s="7">
        <f t="shared" si="1"/>
        <v>0</v>
      </c>
    </row>
    <row r="40" spans="1:14" ht="15.75" x14ac:dyDescent="0.25">
      <c r="A40" s="1">
        <v>1484</v>
      </c>
      <c r="B40" s="2" t="s">
        <v>126</v>
      </c>
      <c r="C40" s="1" t="s">
        <v>127</v>
      </c>
      <c r="D40" s="43">
        <v>1484</v>
      </c>
      <c r="E40" s="1" t="s">
        <v>138</v>
      </c>
      <c r="F40" s="1" t="s">
        <v>136</v>
      </c>
      <c r="G40" s="1" t="str">
        <f>IF(SUMIFS(Dados!$A:$A,Dados!$C:$C,'IDGF-Dez'!$D:$D,Dados!$B:$B,'IDGF-Dez'!$N$2)=0,"SEM MOVIMENTO","AVALIADO")</f>
        <v>SEM MOVIMENTO</v>
      </c>
      <c r="H40" s="42" t="str">
        <f>IFERROR(IF($G40="SEM MOVIMENTO","",IF(G40="AVALIADO",(VLOOKUP(D40,'PPM-Out'!B:J,9,FALSE)/100)*$H$2,1*$H$2)),1*$H$2)</f>
        <v/>
      </c>
      <c r="I40" s="9" t="str">
        <f>IF($G40="SEM MOVIMENTO","",IF(AND($G40="AVALIADO",SUMIFS(Dados!$A:$A,Dados!$C:$C,$D:$D,Dados!$B:$B,$N$2,Dados!$I:$I,$3:$3)&lt;&gt;0),SUMIFS(Dados!$F:$F,Dados!$C:$C,$D:$D,Dados!$B:$B,$N$2,Dados!$I:$I,$3:$3)%*$I$2,$I$2))</f>
        <v/>
      </c>
      <c r="J40" s="9" t="str">
        <f t="shared" si="0"/>
        <v/>
      </c>
      <c r="K40" s="9" t="str">
        <f>IF($G40="SEM MOVIMENTO","",IF(AND($G40="AVALIADO",SUMIFS(Dados!$A:$A,Dados!$C:$C,$D:$D,Dados!$B:$B,$N$2,Dados!$I:$I,$3:$3)&lt;&gt;0),SUMIFS(Dados!$F:$F,Dados!$C:$C,$D:$D,Dados!$B:$B,$N$2,Dados!$I:$I,$3:$3)%*$K$2,$K$2))</f>
        <v/>
      </c>
      <c r="L40" s="9" t="str">
        <f>IF($G40="SEM MOVIMENTO","",IF(AND($G40="AVALIADO",SUMIFS(Dados!$A:$A,Dados!$C:$C,$D:$D,Dados!$B:$B,$N$2,Dados!$I:$I,$3:$3)&lt;&gt;0),SUMIFS(Dados!$F:$F,Dados!$C:$C,$D:$D,Dados!$B:$B,$N$2,Dados!$I:$I,$3:$3)%*$L$2,$L$2))</f>
        <v/>
      </c>
      <c r="M40" s="9" t="str">
        <f>IF($G40="SEM MOVIMENTO","",IF(AND($G40="AVALIADO",SUMIFS(Dados!$A:$A,Dados!$C:$C,$D:$D,Dados!$B:$B,$N$2,Dados!$I:$I,$3:$3)&lt;&gt;0),SUMIFS(Dados!$F:$F,Dados!$C:$C,$D:$D,Dados!$B:$B,$N$2,Dados!$I:$I,$3:$3)%*$M$2,$M$2))</f>
        <v/>
      </c>
      <c r="N40" s="7">
        <f t="shared" si="1"/>
        <v>0</v>
      </c>
    </row>
    <row r="41" spans="1:14" ht="15.75" x14ac:dyDescent="0.25">
      <c r="A41" s="1">
        <v>1829</v>
      </c>
      <c r="B41" s="2" t="s">
        <v>78</v>
      </c>
      <c r="C41" s="1" t="s">
        <v>79</v>
      </c>
      <c r="D41" s="43">
        <v>1829</v>
      </c>
      <c r="E41" s="1" t="s">
        <v>90</v>
      </c>
      <c r="F41" s="1" t="s">
        <v>80</v>
      </c>
      <c r="G41" s="1" t="str">
        <f>IF(SUMIFS(Dados!$A:$A,Dados!$C:$C,'IDGF-Dez'!$D:$D,Dados!$B:$B,'IDGF-Dez'!$N$2)=0,"SEM MOVIMENTO","AVALIADO")</f>
        <v>SEM MOVIMENTO</v>
      </c>
      <c r="H41" s="42" t="str">
        <f>IFERROR(IF($G41="SEM MOVIMENTO","",IF(G41="AVALIADO",(VLOOKUP(D41,'PPM-Out'!B:J,9,FALSE)/100)*$H$2,1*$H$2)),1*$H$2)</f>
        <v/>
      </c>
      <c r="I41" s="9" t="str">
        <f>IF($G41="SEM MOVIMENTO","",IF(AND($G41="AVALIADO",SUMIFS(Dados!$A:$A,Dados!$C:$C,$D:$D,Dados!$B:$B,$N$2,Dados!$I:$I,$3:$3)&lt;&gt;0),SUMIFS(Dados!$F:$F,Dados!$C:$C,$D:$D,Dados!$B:$B,$N$2,Dados!$I:$I,$3:$3)%*$I$2,$I$2))</f>
        <v/>
      </c>
      <c r="J41" s="9" t="str">
        <f t="shared" si="0"/>
        <v/>
      </c>
      <c r="K41" s="9" t="str">
        <f>IF($G41="SEM MOVIMENTO","",IF(AND($G41="AVALIADO",SUMIFS(Dados!$A:$A,Dados!$C:$C,$D:$D,Dados!$B:$B,$N$2,Dados!$I:$I,$3:$3)&lt;&gt;0),SUMIFS(Dados!$F:$F,Dados!$C:$C,$D:$D,Dados!$B:$B,$N$2,Dados!$I:$I,$3:$3)%*$K$2,$K$2))</f>
        <v/>
      </c>
      <c r="L41" s="9" t="str">
        <f>IF($G41="SEM MOVIMENTO","",IF(AND($G41="AVALIADO",SUMIFS(Dados!$A:$A,Dados!$C:$C,$D:$D,Dados!$B:$B,$N$2,Dados!$I:$I,$3:$3)&lt;&gt;0),SUMIFS(Dados!$F:$F,Dados!$C:$C,$D:$D,Dados!$B:$B,$N$2,Dados!$I:$I,$3:$3)%*$L$2,$L$2))</f>
        <v/>
      </c>
      <c r="M41" s="9" t="str">
        <f>IF($G41="SEM MOVIMENTO","",IF(AND($G41="AVALIADO",SUMIFS(Dados!$A:$A,Dados!$C:$C,$D:$D,Dados!$B:$B,$N$2,Dados!$I:$I,$3:$3)&lt;&gt;0),SUMIFS(Dados!$F:$F,Dados!$C:$C,$D:$D,Dados!$B:$B,$N$2,Dados!$I:$I,$3:$3)%*$M$2,$M$2))</f>
        <v/>
      </c>
      <c r="N41" s="7">
        <f t="shared" si="1"/>
        <v>0</v>
      </c>
    </row>
    <row r="42" spans="1:14" ht="15.75" x14ac:dyDescent="0.25">
      <c r="A42" s="1">
        <v>1428</v>
      </c>
      <c r="B42" s="2" t="s">
        <v>81</v>
      </c>
      <c r="C42" s="1" t="s">
        <v>82</v>
      </c>
      <c r="D42" s="43">
        <v>1428</v>
      </c>
      <c r="E42" s="1" t="s">
        <v>90</v>
      </c>
      <c r="F42" s="1" t="s">
        <v>80</v>
      </c>
      <c r="G42" s="1" t="str">
        <f>IF(SUMIFS(Dados!$A:$A,Dados!$C:$C,'IDGF-Dez'!$D:$D,Dados!$B:$B,'IDGF-Dez'!$N$2)=0,"SEM MOVIMENTO","AVALIADO")</f>
        <v>SEM MOVIMENTO</v>
      </c>
      <c r="H42" s="42" t="str">
        <f>IFERROR(IF($G42="SEM MOVIMENTO","",IF(G42="AVALIADO",(VLOOKUP(D42,'PPM-Out'!B:J,9,FALSE)/100)*$H$2,1*$H$2)),1*$H$2)</f>
        <v/>
      </c>
      <c r="I42" s="9" t="str">
        <f>IF($G42="SEM MOVIMENTO","",IF(AND($G42="AVALIADO",SUMIFS(Dados!$A:$A,Dados!$C:$C,$D:$D,Dados!$B:$B,$N$2,Dados!$I:$I,$3:$3)&lt;&gt;0),SUMIFS(Dados!$F:$F,Dados!$C:$C,$D:$D,Dados!$B:$B,$N$2,Dados!$I:$I,$3:$3)%*$I$2,$I$2))</f>
        <v/>
      </c>
      <c r="J42" s="9" t="str">
        <f t="shared" si="0"/>
        <v/>
      </c>
      <c r="K42" s="9" t="str">
        <f>IF($G42="SEM MOVIMENTO","",IF(AND($G42="AVALIADO",SUMIFS(Dados!$A:$A,Dados!$C:$C,$D:$D,Dados!$B:$B,$N$2,Dados!$I:$I,$3:$3)&lt;&gt;0),SUMIFS(Dados!$F:$F,Dados!$C:$C,$D:$D,Dados!$B:$B,$N$2,Dados!$I:$I,$3:$3)%*$K$2,$K$2))</f>
        <v/>
      </c>
      <c r="L42" s="9" t="str">
        <f>IF($G42="SEM MOVIMENTO","",IF(AND($G42="AVALIADO",SUMIFS(Dados!$A:$A,Dados!$C:$C,$D:$D,Dados!$B:$B,$N$2,Dados!$I:$I,$3:$3)&lt;&gt;0),SUMIFS(Dados!$F:$F,Dados!$C:$C,$D:$D,Dados!$B:$B,$N$2,Dados!$I:$I,$3:$3)%*$L$2,$L$2))</f>
        <v/>
      </c>
      <c r="M42" s="9" t="str">
        <f>IF($G42="SEM MOVIMENTO","",IF(AND($G42="AVALIADO",SUMIFS(Dados!$A:$A,Dados!$C:$C,$D:$D,Dados!$B:$B,$N$2,Dados!$I:$I,$3:$3)&lt;&gt;0),SUMIFS(Dados!$F:$F,Dados!$C:$C,$D:$D,Dados!$B:$B,$N$2,Dados!$I:$I,$3:$3)%*$M$2,$M$2))</f>
        <v/>
      </c>
      <c r="N42" s="7">
        <f t="shared" si="1"/>
        <v>0</v>
      </c>
    </row>
    <row r="43" spans="1:14" ht="15.75" x14ac:dyDescent="0.25">
      <c r="A43" s="1">
        <v>1495</v>
      </c>
      <c r="B43" s="2" t="s">
        <v>15</v>
      </c>
      <c r="C43" s="1" t="s">
        <v>16</v>
      </c>
      <c r="D43" s="43">
        <v>1495</v>
      </c>
      <c r="E43" s="1" t="s">
        <v>90</v>
      </c>
      <c r="F43" s="1" t="s">
        <v>17</v>
      </c>
      <c r="G43" s="1" t="str">
        <f>IF(SUMIFS(Dados!$A:$A,Dados!$C:$C,'IDGF-Dez'!$D:$D,Dados!$B:$B,'IDGF-Dez'!$N$2)=0,"SEM MOVIMENTO","AVALIADO")</f>
        <v>SEM MOVIMENTO</v>
      </c>
      <c r="H43" s="42" t="str">
        <f>IFERROR(IF($G43="SEM MOVIMENTO","",IF(G43="AVALIADO",(VLOOKUP(D43,'PPM-Out'!B:J,9,FALSE)/100)*$H$2,1*$H$2)),1*$H$2)</f>
        <v/>
      </c>
      <c r="I43" s="9" t="str">
        <f>IF($G43="SEM MOVIMENTO","",IF(AND($G43="AVALIADO",SUMIFS(Dados!$A:$A,Dados!$C:$C,$D:$D,Dados!$B:$B,$N$2,Dados!$I:$I,$3:$3)&lt;&gt;0),SUMIFS(Dados!$F:$F,Dados!$C:$C,$D:$D,Dados!$B:$B,$N$2,Dados!$I:$I,$3:$3)%*$I$2,$I$2))</f>
        <v/>
      </c>
      <c r="J43" s="9" t="str">
        <f t="shared" si="0"/>
        <v/>
      </c>
      <c r="K43" s="9" t="str">
        <f>IF($G43="SEM MOVIMENTO","",IF(AND($G43="AVALIADO",SUMIFS(Dados!$A:$A,Dados!$C:$C,$D:$D,Dados!$B:$B,$N$2,Dados!$I:$I,$3:$3)&lt;&gt;0),SUMIFS(Dados!$F:$F,Dados!$C:$C,$D:$D,Dados!$B:$B,$N$2,Dados!$I:$I,$3:$3)%*$K$2,$K$2))</f>
        <v/>
      </c>
      <c r="L43" s="9" t="str">
        <f>IF($G43="SEM MOVIMENTO","",IF(AND($G43="AVALIADO",SUMIFS(Dados!$A:$A,Dados!$C:$C,$D:$D,Dados!$B:$B,$N$2,Dados!$I:$I,$3:$3)&lt;&gt;0),SUMIFS(Dados!$F:$F,Dados!$C:$C,$D:$D,Dados!$B:$B,$N$2,Dados!$I:$I,$3:$3)%*$L$2,$L$2))</f>
        <v/>
      </c>
      <c r="M43" s="9" t="str">
        <f>IF($G43="SEM MOVIMENTO","",IF(AND($G43="AVALIADO",SUMIFS(Dados!$A:$A,Dados!$C:$C,$D:$D,Dados!$B:$B,$N$2,Dados!$I:$I,$3:$3)&lt;&gt;0),SUMIFS(Dados!$F:$F,Dados!$C:$C,$D:$D,Dados!$B:$B,$N$2,Dados!$I:$I,$3:$3)%*$M$2,$M$2))</f>
        <v/>
      </c>
      <c r="N43" s="7">
        <f t="shared" si="1"/>
        <v>0</v>
      </c>
    </row>
    <row r="44" spans="1:14" ht="15.75" x14ac:dyDescent="0.25">
      <c r="A44" s="1">
        <v>1806</v>
      </c>
      <c r="B44" s="2" t="s">
        <v>4</v>
      </c>
      <c r="C44" s="1" t="s">
        <v>5</v>
      </c>
      <c r="D44" s="43">
        <v>1806</v>
      </c>
      <c r="E44" s="1" t="s">
        <v>89</v>
      </c>
      <c r="F44" s="1" t="s">
        <v>6</v>
      </c>
      <c r="G44" s="1" t="str">
        <f>IF(SUMIFS(Dados!$A:$A,Dados!$C:$C,'IDGF-Dez'!$D:$D,Dados!$B:$B,'IDGF-Dez'!$N$2)=0,"SEM MOVIMENTO","AVALIADO")</f>
        <v>SEM MOVIMENTO</v>
      </c>
      <c r="H44" s="42" t="str">
        <f>IFERROR(IF($G44="SEM MOVIMENTO","",IF(G44="AVALIADO",(VLOOKUP(D44,'PPM-Out'!B:J,9,FALSE)/100)*$H$2,1*$H$2)),1*$H$2)</f>
        <v/>
      </c>
      <c r="I44" s="9" t="str">
        <f>IF($G44="SEM MOVIMENTO","",IF(AND($G44="AVALIADO",SUMIFS(Dados!$A:$A,Dados!$C:$C,$D:$D,Dados!$B:$B,$N$2,Dados!$I:$I,$3:$3)&lt;&gt;0),SUMIFS(Dados!$F:$F,Dados!$C:$C,$D:$D,Dados!$B:$B,$N$2,Dados!$I:$I,$3:$3)%*$I$2,$I$2))</f>
        <v/>
      </c>
      <c r="J44" s="9" t="str">
        <f t="shared" si="0"/>
        <v/>
      </c>
      <c r="K44" s="9" t="str">
        <f>IF($G44="SEM MOVIMENTO","",IF(AND($G44="AVALIADO",SUMIFS(Dados!$A:$A,Dados!$C:$C,$D:$D,Dados!$B:$B,$N$2,Dados!$I:$I,$3:$3)&lt;&gt;0),SUMIFS(Dados!$F:$F,Dados!$C:$C,$D:$D,Dados!$B:$B,$N$2,Dados!$I:$I,$3:$3)%*$K$2,$K$2))</f>
        <v/>
      </c>
      <c r="L44" s="9" t="str">
        <f>IF($G44="SEM MOVIMENTO","",IF(AND($G44="AVALIADO",SUMIFS(Dados!$A:$A,Dados!$C:$C,$D:$D,Dados!$B:$B,$N$2,Dados!$I:$I,$3:$3)&lt;&gt;0),SUMIFS(Dados!$F:$F,Dados!$C:$C,$D:$D,Dados!$B:$B,$N$2,Dados!$I:$I,$3:$3)%*$L$2,$L$2))</f>
        <v/>
      </c>
      <c r="M44" s="9" t="str">
        <f>IF($G44="SEM MOVIMENTO","",IF(AND($G44="AVALIADO",SUMIFS(Dados!$A:$A,Dados!$C:$C,$D:$D,Dados!$B:$B,$N$2,Dados!$I:$I,$3:$3)&lt;&gt;0),SUMIFS(Dados!$F:$F,Dados!$C:$C,$D:$D,Dados!$B:$B,$N$2,Dados!$I:$I,$3:$3)%*$M$2,$M$2))</f>
        <v/>
      </c>
      <c r="N44" s="7">
        <f t="shared" si="1"/>
        <v>0</v>
      </c>
    </row>
    <row r="45" spans="1:14" ht="15.75" x14ac:dyDescent="0.25">
      <c r="A45" s="1">
        <v>2040</v>
      </c>
      <c r="B45" s="2" t="s">
        <v>7</v>
      </c>
      <c r="C45" s="1" t="s">
        <v>8</v>
      </c>
      <c r="D45" s="43">
        <v>2040</v>
      </c>
      <c r="E45" s="1" t="s">
        <v>89</v>
      </c>
      <c r="F45" s="1" t="s">
        <v>6</v>
      </c>
      <c r="G45" s="1" t="str">
        <f>IF(SUMIFS(Dados!$A:$A,Dados!$C:$C,'IDGF-Dez'!$D:$D,Dados!$B:$B,'IDGF-Dez'!$N$2)=0,"SEM MOVIMENTO","AVALIADO")</f>
        <v>SEM MOVIMENTO</v>
      </c>
      <c r="H45" s="42" t="str">
        <f>IFERROR(IF($G45="SEM MOVIMENTO","",IF(G45="AVALIADO",(VLOOKUP(D45,'PPM-Out'!B:J,9,FALSE)/100)*$H$2,1*$H$2)),1*$H$2)</f>
        <v/>
      </c>
      <c r="I45" s="9" t="str">
        <f>IF($G45="SEM MOVIMENTO","",IF(AND($G45="AVALIADO",SUMIFS(Dados!$A:$A,Dados!$C:$C,$D:$D,Dados!$B:$B,$N$2,Dados!$I:$I,$3:$3)&lt;&gt;0),SUMIFS(Dados!$F:$F,Dados!$C:$C,$D:$D,Dados!$B:$B,$N$2,Dados!$I:$I,$3:$3)%*$I$2,$I$2))</f>
        <v/>
      </c>
      <c r="J45" s="9" t="str">
        <f t="shared" si="0"/>
        <v/>
      </c>
      <c r="K45" s="9" t="str">
        <f>IF($G45="SEM MOVIMENTO","",IF(AND($G45="AVALIADO",SUMIFS(Dados!$A:$A,Dados!$C:$C,$D:$D,Dados!$B:$B,$N$2,Dados!$I:$I,$3:$3)&lt;&gt;0),SUMIFS(Dados!$F:$F,Dados!$C:$C,$D:$D,Dados!$B:$B,$N$2,Dados!$I:$I,$3:$3)%*$K$2,$K$2))</f>
        <v/>
      </c>
      <c r="L45" s="9" t="str">
        <f>IF($G45="SEM MOVIMENTO","",IF(AND($G45="AVALIADO",SUMIFS(Dados!$A:$A,Dados!$C:$C,$D:$D,Dados!$B:$B,$N$2,Dados!$I:$I,$3:$3)&lt;&gt;0),SUMIFS(Dados!$F:$F,Dados!$C:$C,$D:$D,Dados!$B:$B,$N$2,Dados!$I:$I,$3:$3)%*$L$2,$L$2))</f>
        <v/>
      </c>
      <c r="M45" s="9" t="str">
        <f>IF($G45="SEM MOVIMENTO","",IF(AND($G45="AVALIADO",SUMIFS(Dados!$A:$A,Dados!$C:$C,$D:$D,Dados!$B:$B,$N$2,Dados!$I:$I,$3:$3)&lt;&gt;0),SUMIFS(Dados!$F:$F,Dados!$C:$C,$D:$D,Dados!$B:$B,$N$2,Dados!$I:$I,$3:$3)%*$M$2,$M$2))</f>
        <v/>
      </c>
      <c r="N45" s="7">
        <f t="shared" si="1"/>
        <v>0</v>
      </c>
    </row>
    <row r="46" spans="1:14" ht="15.75" x14ac:dyDescent="0.25">
      <c r="A46" s="1">
        <v>1903</v>
      </c>
      <c r="B46" s="2" t="s">
        <v>99</v>
      </c>
      <c r="C46" s="1" t="s">
        <v>100</v>
      </c>
      <c r="D46" s="43">
        <v>1903</v>
      </c>
      <c r="E46" s="1" t="s">
        <v>89</v>
      </c>
      <c r="F46" s="1" t="s">
        <v>94</v>
      </c>
      <c r="G46" s="1" t="str">
        <f>IF(SUMIFS(Dados!$A:$A,Dados!$C:$C,'IDGF-Dez'!$D:$D,Dados!$B:$B,'IDGF-Dez'!$N$2)=0,"SEM MOVIMENTO","AVALIADO")</f>
        <v>SEM MOVIMENTO</v>
      </c>
      <c r="H46" s="42" t="str">
        <f>IFERROR(IF($G46="SEM MOVIMENTO","",IF(G46="AVALIADO",(VLOOKUP(D46,'PPM-Out'!B:J,9,FALSE)/100)*$H$2,1*$H$2)),1*$H$2)</f>
        <v/>
      </c>
      <c r="I46" s="9" t="str">
        <f>IF($G46="SEM MOVIMENTO","",IF(AND($G46="AVALIADO",SUMIFS(Dados!$A:$A,Dados!$C:$C,$D:$D,Dados!$B:$B,$N$2,Dados!$I:$I,$3:$3)&lt;&gt;0),SUMIFS(Dados!$F:$F,Dados!$C:$C,$D:$D,Dados!$B:$B,$N$2,Dados!$I:$I,$3:$3)%*$I$2,$I$2))</f>
        <v/>
      </c>
      <c r="J46" s="9" t="str">
        <f t="shared" si="0"/>
        <v/>
      </c>
      <c r="K46" s="9" t="str">
        <f>IF($G46="SEM MOVIMENTO","",IF(AND($G46="AVALIADO",SUMIFS(Dados!$A:$A,Dados!$C:$C,$D:$D,Dados!$B:$B,$N$2,Dados!$I:$I,$3:$3)&lt;&gt;0),SUMIFS(Dados!$F:$F,Dados!$C:$C,$D:$D,Dados!$B:$B,$N$2,Dados!$I:$I,$3:$3)%*$K$2,$K$2))</f>
        <v/>
      </c>
      <c r="L46" s="9" t="str">
        <f>IF($G46="SEM MOVIMENTO","",IF(AND($G46="AVALIADO",SUMIFS(Dados!$A:$A,Dados!$C:$C,$D:$D,Dados!$B:$B,$N$2,Dados!$I:$I,$3:$3)&lt;&gt;0),SUMIFS(Dados!$F:$F,Dados!$C:$C,$D:$D,Dados!$B:$B,$N$2,Dados!$I:$I,$3:$3)%*$L$2,$L$2))</f>
        <v/>
      </c>
      <c r="M46" s="9" t="str">
        <f>IF($G46="SEM MOVIMENTO","",IF(AND($G46="AVALIADO",SUMIFS(Dados!$A:$A,Dados!$C:$C,$D:$D,Dados!$B:$B,$N$2,Dados!$I:$I,$3:$3)&lt;&gt;0),SUMIFS(Dados!$F:$F,Dados!$C:$C,$D:$D,Dados!$B:$B,$N$2,Dados!$I:$I,$3:$3)%*$M$2,$M$2))</f>
        <v/>
      </c>
      <c r="N46" s="7">
        <f t="shared" si="1"/>
        <v>0</v>
      </c>
    </row>
    <row r="47" spans="1:14" ht="15.75" x14ac:dyDescent="0.25">
      <c r="A47" s="1">
        <v>2541</v>
      </c>
      <c r="B47" s="2" t="s">
        <v>9</v>
      </c>
      <c r="C47" s="1" t="s">
        <v>10</v>
      </c>
      <c r="D47" s="43">
        <v>2541</v>
      </c>
      <c r="E47" s="1" t="s">
        <v>89</v>
      </c>
      <c r="F47" s="1" t="s">
        <v>6</v>
      </c>
      <c r="G47" s="1" t="str">
        <f>IF(SUMIFS(Dados!$A:$A,Dados!$C:$C,'IDGF-Dez'!$D:$D,Dados!$B:$B,'IDGF-Dez'!$N$2)=0,"SEM MOVIMENTO","AVALIADO")</f>
        <v>SEM MOVIMENTO</v>
      </c>
      <c r="H47" s="42" t="str">
        <f>IFERROR(IF($G47="SEM MOVIMENTO","",IF(G47="AVALIADO",(VLOOKUP(D47,'PPM-Out'!B:J,9,FALSE)/100)*$H$2,1*$H$2)),1*$H$2)</f>
        <v/>
      </c>
      <c r="I47" s="9" t="str">
        <f>IF($G47="SEM MOVIMENTO","",IF(AND($G47="AVALIADO",SUMIFS(Dados!$A:$A,Dados!$C:$C,$D:$D,Dados!$B:$B,$N$2,Dados!$I:$I,$3:$3)&lt;&gt;0),SUMIFS(Dados!$F:$F,Dados!$C:$C,$D:$D,Dados!$B:$B,$N$2,Dados!$I:$I,$3:$3)%*$I$2,$I$2))</f>
        <v/>
      </c>
      <c r="J47" s="9" t="str">
        <f t="shared" si="0"/>
        <v/>
      </c>
      <c r="K47" s="9" t="str">
        <f>IF($G47="SEM MOVIMENTO","",IF(AND($G47="AVALIADO",SUMIFS(Dados!$A:$A,Dados!$C:$C,$D:$D,Dados!$B:$B,$N$2,Dados!$I:$I,$3:$3)&lt;&gt;0),SUMIFS(Dados!$F:$F,Dados!$C:$C,$D:$D,Dados!$B:$B,$N$2,Dados!$I:$I,$3:$3)%*$K$2,$K$2))</f>
        <v/>
      </c>
      <c r="L47" s="9" t="str">
        <f>IF($G47="SEM MOVIMENTO","",IF(AND($G47="AVALIADO",SUMIFS(Dados!$A:$A,Dados!$C:$C,$D:$D,Dados!$B:$B,$N$2,Dados!$I:$I,$3:$3)&lt;&gt;0),SUMIFS(Dados!$F:$F,Dados!$C:$C,$D:$D,Dados!$B:$B,$N$2,Dados!$I:$I,$3:$3)%*$L$2,$L$2))</f>
        <v/>
      </c>
      <c r="M47" s="9" t="str">
        <f>IF($G47="SEM MOVIMENTO","",IF(AND($G47="AVALIADO",SUMIFS(Dados!$A:$A,Dados!$C:$C,$D:$D,Dados!$B:$B,$N$2,Dados!$I:$I,$3:$3)&lt;&gt;0),SUMIFS(Dados!$F:$F,Dados!$C:$C,$D:$D,Dados!$B:$B,$N$2,Dados!$I:$I,$3:$3)%*$M$2,$M$2))</f>
        <v/>
      </c>
      <c r="N47" s="7">
        <f t="shared" si="1"/>
        <v>0</v>
      </c>
    </row>
    <row r="48" spans="1:14" ht="15.75" x14ac:dyDescent="0.25">
      <c r="A48" s="1">
        <v>1827</v>
      </c>
      <c r="B48" s="2" t="s">
        <v>13</v>
      </c>
      <c r="C48" s="1" t="s">
        <v>14</v>
      </c>
      <c r="D48" s="43">
        <v>1827</v>
      </c>
      <c r="E48" s="1" t="s">
        <v>89</v>
      </c>
      <c r="F48" s="1" t="s">
        <v>6</v>
      </c>
      <c r="G48" s="1" t="str">
        <f>IF(SUMIFS(Dados!$A:$A,Dados!$C:$C,'IDGF-Dez'!$D:$D,Dados!$B:$B,'IDGF-Dez'!$N$2)=0,"SEM MOVIMENTO","AVALIADO")</f>
        <v>SEM MOVIMENTO</v>
      </c>
      <c r="H48" s="42" t="str">
        <f>IFERROR(IF($G48="SEM MOVIMENTO","",IF(G48="AVALIADO",(VLOOKUP(D48,'PPM-Out'!B:J,9,FALSE)/100)*$H$2,1*$H$2)),1*$H$2)</f>
        <v/>
      </c>
      <c r="I48" s="9" t="str">
        <f>IF($G48="SEM MOVIMENTO","",IF(AND($G48="AVALIADO",SUMIFS(Dados!$A:$A,Dados!$C:$C,$D:$D,Dados!$B:$B,$N$2,Dados!$I:$I,$3:$3)&lt;&gt;0),SUMIFS(Dados!$F:$F,Dados!$C:$C,$D:$D,Dados!$B:$B,$N$2,Dados!$I:$I,$3:$3)%*$I$2,$I$2))</f>
        <v/>
      </c>
      <c r="J48" s="9" t="str">
        <f t="shared" si="0"/>
        <v/>
      </c>
      <c r="K48" s="9" t="str">
        <f>IF($G48="SEM MOVIMENTO","",IF(AND($G48="AVALIADO",SUMIFS(Dados!$A:$A,Dados!$C:$C,$D:$D,Dados!$B:$B,$N$2,Dados!$I:$I,$3:$3)&lt;&gt;0),SUMIFS(Dados!$F:$F,Dados!$C:$C,$D:$D,Dados!$B:$B,$N$2,Dados!$I:$I,$3:$3)%*$K$2,$K$2))</f>
        <v/>
      </c>
      <c r="L48" s="9" t="str">
        <f>IF($G48="SEM MOVIMENTO","",IF(AND($G48="AVALIADO",SUMIFS(Dados!$A:$A,Dados!$C:$C,$D:$D,Dados!$B:$B,$N$2,Dados!$I:$I,$3:$3)&lt;&gt;0),SUMIFS(Dados!$F:$F,Dados!$C:$C,$D:$D,Dados!$B:$B,$N$2,Dados!$I:$I,$3:$3)%*$L$2,$L$2))</f>
        <v/>
      </c>
      <c r="M48" s="9" t="str">
        <f>IF($G48="SEM MOVIMENTO","",IF(AND($G48="AVALIADO",SUMIFS(Dados!$A:$A,Dados!$C:$C,$D:$D,Dados!$B:$B,$N$2,Dados!$I:$I,$3:$3)&lt;&gt;0),SUMIFS(Dados!$F:$F,Dados!$C:$C,$D:$D,Dados!$B:$B,$N$2,Dados!$I:$I,$3:$3)%*$M$2,$M$2))</f>
        <v/>
      </c>
      <c r="N48" s="7">
        <f t="shared" si="1"/>
        <v>0</v>
      </c>
    </row>
    <row r="49" spans="1:14" ht="15.75" x14ac:dyDescent="0.25">
      <c r="A49" s="1">
        <v>1280</v>
      </c>
      <c r="B49" s="2" t="s">
        <v>53</v>
      </c>
      <c r="C49" s="1" t="s">
        <v>54</v>
      </c>
      <c r="D49" s="43">
        <v>1280</v>
      </c>
      <c r="E49" s="1" t="s">
        <v>89</v>
      </c>
      <c r="F49" s="1" t="s">
        <v>55</v>
      </c>
      <c r="G49" s="1" t="str">
        <f>IF(SUMIFS(Dados!$A:$A,Dados!$C:$C,'IDGF-Dez'!$D:$D,Dados!$B:$B,'IDGF-Dez'!$N$2)=0,"SEM MOVIMENTO","AVALIADO")</f>
        <v>SEM MOVIMENTO</v>
      </c>
      <c r="H49" s="42" t="str">
        <f>IFERROR(IF($G49="SEM MOVIMENTO","",IF(G49="AVALIADO",(VLOOKUP(D49,'PPM-Out'!B:J,9,FALSE)/100)*$H$2,1*$H$2)),1*$H$2)</f>
        <v/>
      </c>
      <c r="I49" s="9" t="str">
        <f>IF($G49="SEM MOVIMENTO","",IF(AND($G49="AVALIADO",SUMIFS(Dados!$A:$A,Dados!$C:$C,$D:$D,Dados!$B:$B,$N$2,Dados!$I:$I,$3:$3)&lt;&gt;0),SUMIFS(Dados!$F:$F,Dados!$C:$C,$D:$D,Dados!$B:$B,$N$2,Dados!$I:$I,$3:$3)%*$I$2,$I$2))</f>
        <v/>
      </c>
      <c r="J49" s="9" t="str">
        <f t="shared" si="0"/>
        <v/>
      </c>
      <c r="K49" s="9" t="str">
        <f>IF($G49="SEM MOVIMENTO","",IF(AND($G49="AVALIADO",SUMIFS(Dados!$A:$A,Dados!$C:$C,$D:$D,Dados!$B:$B,$N$2,Dados!$I:$I,$3:$3)&lt;&gt;0),SUMIFS(Dados!$F:$F,Dados!$C:$C,$D:$D,Dados!$B:$B,$N$2,Dados!$I:$I,$3:$3)%*$K$2,$K$2))</f>
        <v/>
      </c>
      <c r="L49" s="9" t="str">
        <f>IF($G49="SEM MOVIMENTO","",IF(AND($G49="AVALIADO",SUMIFS(Dados!$A:$A,Dados!$C:$C,$D:$D,Dados!$B:$B,$N$2,Dados!$I:$I,$3:$3)&lt;&gt;0),SUMIFS(Dados!$F:$F,Dados!$C:$C,$D:$D,Dados!$B:$B,$N$2,Dados!$I:$I,$3:$3)%*$L$2,$L$2))</f>
        <v/>
      </c>
      <c r="M49" s="9" t="str">
        <f>IF($G49="SEM MOVIMENTO","",IF(AND($G49="AVALIADO",SUMIFS(Dados!$A:$A,Dados!$C:$C,$D:$D,Dados!$B:$B,$N$2,Dados!$I:$I,$3:$3)&lt;&gt;0),SUMIFS(Dados!$F:$F,Dados!$C:$C,$D:$D,Dados!$B:$B,$N$2,Dados!$I:$I,$3:$3)%*$M$2,$M$2))</f>
        <v/>
      </c>
      <c r="N49" s="7">
        <f t="shared" si="1"/>
        <v>0</v>
      </c>
    </row>
    <row r="50" spans="1:14" ht="15.75" x14ac:dyDescent="0.25">
      <c r="A50" s="1">
        <v>1402</v>
      </c>
      <c r="B50" s="2" t="s">
        <v>56</v>
      </c>
      <c r="C50" s="1" t="s">
        <v>57</v>
      </c>
      <c r="D50" s="43">
        <v>1402</v>
      </c>
      <c r="E50" s="1" t="s">
        <v>89</v>
      </c>
      <c r="F50" s="1" t="s">
        <v>58</v>
      </c>
      <c r="G50" s="1" t="str">
        <f>IF(SUMIFS(Dados!$A:$A,Dados!$C:$C,'IDGF-Dez'!$D:$D,Dados!$B:$B,'IDGF-Dez'!$N$2)=0,"SEM MOVIMENTO","AVALIADO")</f>
        <v>SEM MOVIMENTO</v>
      </c>
      <c r="H50" s="42" t="str">
        <f>IFERROR(IF($G50="SEM MOVIMENTO","",IF(G50="AVALIADO",(VLOOKUP(D50,'PPM-Out'!B:J,9,FALSE)/100)*$H$2,1*$H$2)),1*$H$2)</f>
        <v/>
      </c>
      <c r="I50" s="9" t="str">
        <f>IF($G50="SEM MOVIMENTO","",IF(AND($G50="AVALIADO",SUMIFS(Dados!$A:$A,Dados!$C:$C,$D:$D,Dados!$B:$B,$N$2,Dados!$I:$I,$3:$3)&lt;&gt;0),SUMIFS(Dados!$F:$F,Dados!$C:$C,$D:$D,Dados!$B:$B,$N$2,Dados!$I:$I,$3:$3)%*$I$2,$I$2))</f>
        <v/>
      </c>
      <c r="J50" s="9" t="str">
        <f t="shared" si="0"/>
        <v/>
      </c>
      <c r="K50" s="9" t="str">
        <f>IF($G50="SEM MOVIMENTO","",IF(AND($G50="AVALIADO",SUMIFS(Dados!$A:$A,Dados!$C:$C,$D:$D,Dados!$B:$B,$N$2,Dados!$I:$I,$3:$3)&lt;&gt;0),SUMIFS(Dados!$F:$F,Dados!$C:$C,$D:$D,Dados!$B:$B,$N$2,Dados!$I:$I,$3:$3)%*$K$2,$K$2))</f>
        <v/>
      </c>
      <c r="L50" s="9" t="str">
        <f>IF($G50="SEM MOVIMENTO","",IF(AND($G50="AVALIADO",SUMIFS(Dados!$A:$A,Dados!$C:$C,$D:$D,Dados!$B:$B,$N$2,Dados!$I:$I,$3:$3)&lt;&gt;0),SUMIFS(Dados!$F:$F,Dados!$C:$C,$D:$D,Dados!$B:$B,$N$2,Dados!$I:$I,$3:$3)%*$L$2,$L$2))</f>
        <v/>
      </c>
      <c r="M50" s="9" t="str">
        <f>IF($G50="SEM MOVIMENTO","",IF(AND($G50="AVALIADO",SUMIFS(Dados!$A:$A,Dados!$C:$C,$D:$D,Dados!$B:$B,$N$2,Dados!$I:$I,$3:$3)&lt;&gt;0),SUMIFS(Dados!$F:$F,Dados!$C:$C,$D:$D,Dados!$B:$B,$N$2,Dados!$I:$I,$3:$3)%*$M$2,$M$2))</f>
        <v/>
      </c>
      <c r="N50" s="7">
        <f t="shared" si="1"/>
        <v>0</v>
      </c>
    </row>
    <row r="51" spans="1:14" ht="15.75" x14ac:dyDescent="0.25">
      <c r="A51" s="1">
        <v>1032</v>
      </c>
      <c r="B51" s="2" t="s">
        <v>11</v>
      </c>
      <c r="C51" s="1" t="s">
        <v>12</v>
      </c>
      <c r="D51" s="44">
        <v>1032</v>
      </c>
      <c r="E51" s="1" t="s">
        <v>89</v>
      </c>
      <c r="F51" s="1" t="s">
        <v>6</v>
      </c>
      <c r="G51" s="1" t="s">
        <v>321</v>
      </c>
      <c r="H51" s="42" t="str">
        <f>IFERROR(IF($G51="SEM MOVIMENTO","",IF(G51="AVALIADO",(VLOOKUP(D51,'PPM-Out'!B:J,9,FALSE)/100)*$H$2,1*$H$2)),1*$H$2)</f>
        <v/>
      </c>
      <c r="I51" s="9" t="str">
        <f>IF($G51="SEM MOVIMENTO","",IF(AND($G51="AVALIADO",SUMIFS(Dados!$A:$A,Dados!$C:$C,$D:$D,Dados!$B:$B,$N$2,Dados!$I:$I,$3:$3)&lt;&gt;0),SUMIFS(Dados!$F:$F,Dados!$C:$C,$D:$D,Dados!$B:$B,$N$2,Dados!$I:$I,$3:$3)%*$I$2,$I$2))</f>
        <v/>
      </c>
      <c r="J51" s="9" t="str">
        <f t="shared" si="0"/>
        <v/>
      </c>
      <c r="K51" s="9" t="str">
        <f>IF($G51="SEM MOVIMENTO","",IF(AND($G51="AVALIADO",SUMIFS(Dados!$A:$A,Dados!$C:$C,$D:$D,Dados!$B:$B,$N$2,Dados!$I:$I,$3:$3)&lt;&gt;0),SUMIFS(Dados!$F:$F,Dados!$C:$C,$D:$D,Dados!$B:$B,$N$2,Dados!$I:$I,$3:$3)%*$K$2,$K$2))</f>
        <v/>
      </c>
      <c r="L51" s="9" t="str">
        <f>IF($G51="SEM MOVIMENTO","",IF(AND($G51="AVALIADO",SUMIFS(Dados!$A:$A,Dados!$C:$C,$D:$D,Dados!$B:$B,$N$2,Dados!$I:$I,$3:$3)&lt;&gt;0),SUMIFS(Dados!$F:$F,Dados!$C:$C,$D:$D,Dados!$B:$B,$N$2,Dados!$I:$I,$3:$3)%*$L$2,$L$2))</f>
        <v/>
      </c>
      <c r="M51" s="9" t="str">
        <f>IF($G51="SEM MOVIMENTO","",IF(AND($G51="AVALIADO",SUMIFS(Dados!$A:$A,Dados!$C:$C,$D:$D,Dados!$B:$B,$N$2,Dados!$I:$I,$3:$3)&lt;&gt;0),SUMIFS(Dados!$F:$F,Dados!$C:$C,$D:$D,Dados!$B:$B,$N$2,Dados!$I:$I,$3:$3)%*$M$2,$M$2))</f>
        <v/>
      </c>
      <c r="N51" s="7">
        <f t="shared" si="1"/>
        <v>0</v>
      </c>
    </row>
    <row r="52" spans="1:14" ht="15.75" x14ac:dyDescent="0.25">
      <c r="A52" s="1">
        <v>1219</v>
      </c>
      <c r="B52" s="3" t="s">
        <v>68</v>
      </c>
      <c r="C52" s="1" t="s">
        <v>69</v>
      </c>
      <c r="D52" s="43">
        <v>1219</v>
      </c>
      <c r="E52" s="1" t="s">
        <v>91</v>
      </c>
      <c r="F52" s="1" t="s">
        <v>70</v>
      </c>
      <c r="G52" s="1" t="str">
        <f>IF(SUMIFS(Dados!$A:$A,Dados!$C:$C,'IDGF-Dez'!$D:$D,Dados!$B:$B,'IDGF-Dez'!$N$2)=0,"SEM MOVIMENTO","AVALIADO")</f>
        <v>SEM MOVIMENTO</v>
      </c>
      <c r="H52" s="42" t="str">
        <f>IFERROR(IF($G52="SEM MOVIMENTO","",IF(G52="AVALIADO",(VLOOKUP(D52,'PPM-Out'!B:J,9,FALSE)/100)*$H$2,1*$H$2)),1*$H$2)</f>
        <v/>
      </c>
      <c r="I52" s="9" t="str">
        <f>IF($G52="SEM MOVIMENTO","",IF(AND($G52="AVALIADO",SUMIFS(Dados!$A:$A,Dados!$C:$C,$D:$D,Dados!$B:$B,$N$2,Dados!$I:$I,$3:$3)&lt;&gt;0),SUMIFS(Dados!$F:$F,Dados!$C:$C,$D:$D,Dados!$B:$B,$N$2,Dados!$I:$I,$3:$3)%*$I$2,$I$2))</f>
        <v/>
      </c>
      <c r="J52" s="9" t="str">
        <f t="shared" si="0"/>
        <v/>
      </c>
      <c r="K52" s="9" t="str">
        <f>IF($G52="SEM MOVIMENTO","",IF(AND($G52="AVALIADO",SUMIFS(Dados!$A:$A,Dados!$C:$C,$D:$D,Dados!$B:$B,$N$2,Dados!$I:$I,$3:$3)&lt;&gt;0),SUMIFS(Dados!$F:$F,Dados!$C:$C,$D:$D,Dados!$B:$B,$N$2,Dados!$I:$I,$3:$3)%*$K$2,$K$2))</f>
        <v/>
      </c>
      <c r="L52" s="9" t="str">
        <f>IF($G52="SEM MOVIMENTO","",IF(AND($G52="AVALIADO",SUMIFS(Dados!$A:$A,Dados!$C:$C,$D:$D,Dados!$B:$B,$N$2,Dados!$I:$I,$3:$3)&lt;&gt;0),SUMIFS(Dados!$F:$F,Dados!$C:$C,$D:$D,Dados!$B:$B,$N$2,Dados!$I:$I,$3:$3)%*$L$2,$L$2))</f>
        <v/>
      </c>
      <c r="M52" s="9" t="str">
        <f>IF($G52="SEM MOVIMENTO","",IF(AND($G52="AVALIADO",SUMIFS(Dados!$A:$A,Dados!$C:$C,$D:$D,Dados!$B:$B,$N$2,Dados!$I:$I,$3:$3)&lt;&gt;0),SUMIFS(Dados!$F:$F,Dados!$C:$C,$D:$D,Dados!$B:$B,$N$2,Dados!$I:$I,$3:$3)%*$M$2,$M$2))</f>
        <v/>
      </c>
      <c r="N52" s="7">
        <f t="shared" si="1"/>
        <v>0</v>
      </c>
    </row>
    <row r="53" spans="1:14" ht="15.75" x14ac:dyDescent="0.25">
      <c r="A53" s="1">
        <v>1295</v>
      </c>
      <c r="B53" s="3" t="s">
        <v>73</v>
      </c>
      <c r="C53" s="1" t="s">
        <v>74</v>
      </c>
      <c r="D53" s="43">
        <v>1295</v>
      </c>
      <c r="E53" s="1" t="s">
        <v>90</v>
      </c>
      <c r="F53" s="1" t="s">
        <v>75</v>
      </c>
      <c r="G53" s="1" t="str">
        <f>IF(SUMIFS(Dados!$A:$A,Dados!$C:$C,'IDGF-Dez'!$D:$D,Dados!$B:$B,'IDGF-Dez'!$N$2)=0,"SEM MOVIMENTO","AVALIADO")</f>
        <v>SEM MOVIMENTO</v>
      </c>
      <c r="H53" s="42" t="str">
        <f>IFERROR(IF($G53="SEM MOVIMENTO","",IF(G53="AVALIADO",(VLOOKUP(D53,'PPM-Out'!B:J,9,FALSE)/100)*$H$2,1*$H$2)),1*$H$2)</f>
        <v/>
      </c>
      <c r="I53" s="9" t="str">
        <f>IF($G53="SEM MOVIMENTO","",IF(AND($G53="AVALIADO",SUMIFS(Dados!$A:$A,Dados!$C:$C,$D:$D,Dados!$B:$B,$N$2,Dados!$I:$I,$3:$3)&lt;&gt;0),SUMIFS(Dados!$F:$F,Dados!$C:$C,$D:$D,Dados!$B:$B,$N$2,Dados!$I:$I,$3:$3)%*$I$2,$I$2))</f>
        <v/>
      </c>
      <c r="J53" s="9" t="str">
        <f t="shared" si="0"/>
        <v/>
      </c>
      <c r="K53" s="9" t="str">
        <f>IF($G53="SEM MOVIMENTO","",IF(AND($G53="AVALIADO",SUMIFS(Dados!$A:$A,Dados!$C:$C,$D:$D,Dados!$B:$B,$N$2,Dados!$I:$I,$3:$3)&lt;&gt;0),SUMIFS(Dados!$F:$F,Dados!$C:$C,$D:$D,Dados!$B:$B,$N$2,Dados!$I:$I,$3:$3)%*$K$2,$K$2))</f>
        <v/>
      </c>
      <c r="L53" s="9" t="str">
        <f>IF($G53="SEM MOVIMENTO","",IF(AND($G53="AVALIADO",SUMIFS(Dados!$A:$A,Dados!$C:$C,$D:$D,Dados!$B:$B,$N$2,Dados!$I:$I,$3:$3)&lt;&gt;0),SUMIFS(Dados!$F:$F,Dados!$C:$C,$D:$D,Dados!$B:$B,$N$2,Dados!$I:$I,$3:$3)%*$L$2,$L$2))</f>
        <v/>
      </c>
      <c r="M53" s="9" t="str">
        <f>IF($G53="SEM MOVIMENTO","",IF(AND($G53="AVALIADO",SUMIFS(Dados!$A:$A,Dados!$C:$C,$D:$D,Dados!$B:$B,$N$2,Dados!$I:$I,$3:$3)&lt;&gt;0),SUMIFS(Dados!$F:$F,Dados!$C:$C,$D:$D,Dados!$B:$B,$N$2,Dados!$I:$I,$3:$3)%*$M$2,$M$2))</f>
        <v/>
      </c>
      <c r="N53" s="7">
        <f t="shared" si="1"/>
        <v>0</v>
      </c>
    </row>
    <row r="54" spans="1:14" ht="15.75" x14ac:dyDescent="0.25">
      <c r="A54" s="1">
        <v>1796</v>
      </c>
      <c r="B54" s="2" t="s">
        <v>59</v>
      </c>
      <c r="C54" s="1" t="s">
        <v>60</v>
      </c>
      <c r="D54" s="43">
        <v>1796</v>
      </c>
      <c r="E54" s="1" t="s">
        <v>91</v>
      </c>
      <c r="F54" s="1" t="s">
        <v>61</v>
      </c>
      <c r="G54" s="1" t="str">
        <f>IF(SUMIFS(Dados!$A:$A,Dados!$C:$C,'IDGF-Dez'!$D:$D,Dados!$B:$B,'IDGF-Dez'!$N$2)=0,"SEM MOVIMENTO","AVALIADO")</f>
        <v>SEM MOVIMENTO</v>
      </c>
      <c r="H54" s="42" t="str">
        <f>IFERROR(IF($G54="SEM MOVIMENTO","",IF(G54="AVALIADO",(VLOOKUP(D54,'PPM-Out'!B:J,9,FALSE)/100)*$H$2,1*$H$2)),1*$H$2)</f>
        <v/>
      </c>
      <c r="I54" s="9" t="str">
        <f>IF($G54="SEM MOVIMENTO","",IF(AND($G54="AVALIADO",SUMIFS(Dados!$A:$A,Dados!$C:$C,$D:$D,Dados!$B:$B,$N$2,Dados!$I:$I,$3:$3)&lt;&gt;0),SUMIFS(Dados!$F:$F,Dados!$C:$C,$D:$D,Dados!$B:$B,$N$2,Dados!$I:$I,$3:$3)%*$I$2,$I$2))</f>
        <v/>
      </c>
      <c r="J54" s="9" t="str">
        <f t="shared" si="0"/>
        <v/>
      </c>
      <c r="K54" s="9" t="str">
        <f>IF($G54="SEM MOVIMENTO","",IF(AND($G54="AVALIADO",SUMIFS(Dados!$A:$A,Dados!$C:$C,$D:$D,Dados!$B:$B,$N$2,Dados!$I:$I,$3:$3)&lt;&gt;0),SUMIFS(Dados!$F:$F,Dados!$C:$C,$D:$D,Dados!$B:$B,$N$2,Dados!$I:$I,$3:$3)%*$K$2,$K$2))</f>
        <v/>
      </c>
      <c r="L54" s="9" t="str">
        <f>IF($G54="SEM MOVIMENTO","",IF(AND($G54="AVALIADO",SUMIFS(Dados!$A:$A,Dados!$C:$C,$D:$D,Dados!$B:$B,$N$2,Dados!$I:$I,$3:$3)&lt;&gt;0),SUMIFS(Dados!$F:$F,Dados!$C:$C,$D:$D,Dados!$B:$B,$N$2,Dados!$I:$I,$3:$3)%*$L$2,$L$2))</f>
        <v/>
      </c>
      <c r="M54" s="9" t="str">
        <f>IF($G54="SEM MOVIMENTO","",IF(AND($G54="AVALIADO",SUMIFS(Dados!$A:$A,Dados!$C:$C,$D:$D,Dados!$B:$B,$N$2,Dados!$I:$I,$3:$3)&lt;&gt;0),SUMIFS(Dados!$F:$F,Dados!$C:$C,$D:$D,Dados!$B:$B,$N$2,Dados!$I:$I,$3:$3)%*$M$2,$M$2))</f>
        <v/>
      </c>
      <c r="N54" s="7">
        <f t="shared" si="1"/>
        <v>0</v>
      </c>
    </row>
    <row r="55" spans="1:14" ht="15.75" x14ac:dyDescent="0.25">
      <c r="A55" s="1">
        <v>2041</v>
      </c>
      <c r="B55" s="2" t="s">
        <v>65</v>
      </c>
      <c r="C55" s="1" t="s">
        <v>66</v>
      </c>
      <c r="D55" s="43">
        <v>2041</v>
      </c>
      <c r="E55" s="1" t="s">
        <v>91</v>
      </c>
      <c r="F55" s="1" t="s">
        <v>67</v>
      </c>
      <c r="G55" s="1" t="str">
        <f>IF(SUMIFS(Dados!$A:$A,Dados!$C:$C,'IDGF-Dez'!$D:$D,Dados!$B:$B,'IDGF-Dez'!$N$2)=0,"SEM MOVIMENTO","AVALIADO")</f>
        <v>SEM MOVIMENTO</v>
      </c>
      <c r="H55" s="42" t="str">
        <f>IFERROR(IF($G55="SEM MOVIMENTO","",IF(G55="AVALIADO",(VLOOKUP(D55,'PPM-Out'!B:J,9,FALSE)/100)*$H$2,1*$H$2)),1*$H$2)</f>
        <v/>
      </c>
      <c r="I55" s="9" t="str">
        <f>IF($G55="SEM MOVIMENTO","",IF(AND($G55="AVALIADO",SUMIFS(Dados!$A:$A,Dados!$C:$C,$D:$D,Dados!$B:$B,$N$2,Dados!$I:$I,$3:$3)&lt;&gt;0),SUMIFS(Dados!$F:$F,Dados!$C:$C,$D:$D,Dados!$B:$B,$N$2,Dados!$I:$I,$3:$3)%*$I$2,$I$2))</f>
        <v/>
      </c>
      <c r="J55" s="9" t="str">
        <f t="shared" si="0"/>
        <v/>
      </c>
      <c r="K55" s="9" t="str">
        <f>IF($G55="SEM MOVIMENTO","",IF(AND($G55="AVALIADO",SUMIFS(Dados!$A:$A,Dados!$C:$C,$D:$D,Dados!$B:$B,$N$2,Dados!$I:$I,$3:$3)&lt;&gt;0),SUMIFS(Dados!$F:$F,Dados!$C:$C,$D:$D,Dados!$B:$B,$N$2,Dados!$I:$I,$3:$3)%*$K$2,$K$2))</f>
        <v/>
      </c>
      <c r="L55" s="9" t="str">
        <f>IF($G55="SEM MOVIMENTO","",IF(AND($G55="AVALIADO",SUMIFS(Dados!$A:$A,Dados!$C:$C,$D:$D,Dados!$B:$B,$N$2,Dados!$I:$I,$3:$3)&lt;&gt;0),SUMIFS(Dados!$F:$F,Dados!$C:$C,$D:$D,Dados!$B:$B,$N$2,Dados!$I:$I,$3:$3)%*$L$2,$L$2))</f>
        <v/>
      </c>
      <c r="M55" s="9" t="str">
        <f>IF($G55="SEM MOVIMENTO","",IF(AND($G55="AVALIADO",SUMIFS(Dados!$A:$A,Dados!$C:$C,$D:$D,Dados!$B:$B,$N$2,Dados!$I:$I,$3:$3)&lt;&gt;0),SUMIFS(Dados!$F:$F,Dados!$C:$C,$D:$D,Dados!$B:$B,$N$2,Dados!$I:$I,$3:$3)%*$M$2,$M$2))</f>
        <v/>
      </c>
      <c r="N55" s="7">
        <f t="shared" si="1"/>
        <v>0</v>
      </c>
    </row>
    <row r="56" spans="1:14" ht="15.75" x14ac:dyDescent="0.25">
      <c r="A56" s="1">
        <v>3085</v>
      </c>
      <c r="B56" s="2" t="s">
        <v>36</v>
      </c>
      <c r="C56" s="1" t="s">
        <v>37</v>
      </c>
      <c r="D56" s="44">
        <v>3085</v>
      </c>
      <c r="E56" s="1" t="s">
        <v>91</v>
      </c>
      <c r="F56" s="1" t="s">
        <v>35</v>
      </c>
      <c r="G56" s="1" t="str">
        <f>IF(SUMIFS(Dados!$A:$A,Dados!$C:$C,'IDGF-Dez'!$D:$D,Dados!$B:$B,'IDGF-Dez'!$N$2)=0,"SEM MOVIMENTO","AVALIADO")</f>
        <v>SEM MOVIMENTO</v>
      </c>
      <c r="H56" s="42" t="str">
        <f>IFERROR(IF($G56="SEM MOVIMENTO","",IF(G56="AVALIADO",(VLOOKUP(D56,'PPM-Out'!B:J,9,FALSE)/100)*$H$2,1*$H$2)),1*$H$2)</f>
        <v/>
      </c>
      <c r="I56" s="9" t="str">
        <f>IF($G56="SEM MOVIMENTO","",IF(AND($G56="AVALIADO",SUMIFS(Dados!$A:$A,Dados!$C:$C,$D:$D,Dados!$B:$B,$N$2,Dados!$I:$I,$3:$3)&lt;&gt;0),SUMIFS(Dados!$F:$F,Dados!$C:$C,$D:$D,Dados!$B:$B,$N$2,Dados!$I:$I,$3:$3)%*$I$2,$I$2))</f>
        <v/>
      </c>
      <c r="J56" s="9" t="str">
        <f t="shared" si="0"/>
        <v/>
      </c>
      <c r="K56" s="9" t="str">
        <f>IF($G56="SEM MOVIMENTO","",IF(AND($G56="AVALIADO",SUMIFS(Dados!$A:$A,Dados!$C:$C,$D:$D,Dados!$B:$B,$N$2,Dados!$I:$I,$3:$3)&lt;&gt;0),SUMIFS(Dados!$F:$F,Dados!$C:$C,$D:$D,Dados!$B:$B,$N$2,Dados!$I:$I,$3:$3)%*$K$2,$K$2))</f>
        <v/>
      </c>
      <c r="L56" s="9" t="str">
        <f>IF($G56="SEM MOVIMENTO","",IF(AND($G56="AVALIADO",SUMIFS(Dados!$A:$A,Dados!$C:$C,$D:$D,Dados!$B:$B,$N$2,Dados!$I:$I,$3:$3)&lt;&gt;0),SUMIFS(Dados!$F:$F,Dados!$C:$C,$D:$D,Dados!$B:$B,$N$2,Dados!$I:$I,$3:$3)%*$L$2,$L$2))</f>
        <v/>
      </c>
      <c r="M56" s="9" t="str">
        <f>IF($G56="SEM MOVIMENTO","",IF(AND($G56="AVALIADO",SUMIFS(Dados!$A:$A,Dados!$C:$C,$D:$D,Dados!$B:$B,$N$2,Dados!$I:$I,$3:$3)&lt;&gt;0),SUMIFS(Dados!$F:$F,Dados!$C:$C,$D:$D,Dados!$B:$B,$N$2,Dados!$I:$I,$3:$3)%*$M$2,$M$2))</f>
        <v/>
      </c>
      <c r="N56" s="7">
        <f t="shared" si="1"/>
        <v>0</v>
      </c>
    </row>
  </sheetData>
  <autoFilter ref="A3:N56" xr:uid="{00000000-0009-0000-0000-000010000000}"/>
  <mergeCells count="1">
    <mergeCell ref="B1:B2"/>
  </mergeCells>
  <pageMargins left="0.25" right="0.25" top="0.75" bottom="0.75" header="0.3" footer="0.3"/>
  <pageSetup paperSize="9" scale="61" fitToHeight="0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92F2E-1132-4118-84FF-2449ECD0E13B}">
  <sheetPr>
    <pageSetUpPr fitToPage="1"/>
  </sheetPr>
  <dimension ref="A1:N57"/>
  <sheetViews>
    <sheetView showGridLines="0" zoomScale="80" zoomScaleNormal="80" workbookViewId="0">
      <pane ySplit="3" topLeftCell="A4" activePane="bottomLeft" state="frozen"/>
      <selection activeCell="D13" sqref="D13"/>
      <selection pane="bottomLeft" activeCell="G14" sqref="G14"/>
    </sheetView>
  </sheetViews>
  <sheetFormatPr defaultRowHeight="15" x14ac:dyDescent="0.25"/>
  <cols>
    <col min="2" max="2" width="45.7109375" customWidth="1"/>
    <col min="3" max="3" width="18" bestFit="1" customWidth="1"/>
    <col min="4" max="4" width="8.7109375" customWidth="1"/>
    <col min="5" max="5" width="14.42578125" bestFit="1" customWidth="1"/>
    <col min="6" max="6" width="25" customWidth="1"/>
    <col min="7" max="7" width="18.140625" bestFit="1" customWidth="1"/>
    <col min="8" max="8" width="12.7109375" style="10" customWidth="1"/>
    <col min="9" max="12" width="12.7109375" customWidth="1"/>
    <col min="13" max="13" width="15.140625" customWidth="1"/>
    <col min="14" max="14" width="12.7109375" customWidth="1"/>
  </cols>
  <sheetData>
    <row r="1" spans="1:14" ht="24.75" customHeight="1" thickBot="1" x14ac:dyDescent="0.3">
      <c r="B1" s="127" t="s">
        <v>145</v>
      </c>
      <c r="N1" s="20" t="s">
        <v>235</v>
      </c>
    </row>
    <row r="2" spans="1:14" s="5" customFormat="1" ht="32.1" customHeight="1" thickBot="1" x14ac:dyDescent="0.25">
      <c r="B2" s="128"/>
      <c r="H2" s="21">
        <v>0.15</v>
      </c>
      <c r="I2" s="21">
        <v>0.15</v>
      </c>
      <c r="J2" s="39">
        <v>0.3</v>
      </c>
      <c r="K2" s="40">
        <v>0.2</v>
      </c>
      <c r="L2" s="40">
        <v>0.3</v>
      </c>
      <c r="M2" s="41">
        <v>0.2</v>
      </c>
      <c r="N2" s="19">
        <v>45383</v>
      </c>
    </row>
    <row r="3" spans="1:14" ht="32.1" customHeight="1" x14ac:dyDescent="0.25">
      <c r="A3" s="4" t="s">
        <v>2</v>
      </c>
      <c r="B3" s="4" t="s">
        <v>0</v>
      </c>
      <c r="C3" s="4" t="s">
        <v>1</v>
      </c>
      <c r="D3" s="4" t="s">
        <v>2</v>
      </c>
      <c r="E3" s="4" t="s">
        <v>88</v>
      </c>
      <c r="F3" s="4" t="s">
        <v>3</v>
      </c>
      <c r="G3" s="4" t="s">
        <v>234</v>
      </c>
      <c r="H3" s="6" t="s">
        <v>295</v>
      </c>
      <c r="I3" s="6" t="s">
        <v>142</v>
      </c>
      <c r="J3" s="38" t="s">
        <v>290</v>
      </c>
      <c r="K3" s="38" t="s">
        <v>141</v>
      </c>
      <c r="L3" s="38" t="s">
        <v>140</v>
      </c>
      <c r="M3" s="38" t="s">
        <v>143</v>
      </c>
      <c r="N3" s="6" t="s">
        <v>144</v>
      </c>
    </row>
    <row r="4" spans="1:14" ht="15.75" x14ac:dyDescent="0.25">
      <c r="A4" s="1">
        <v>2729</v>
      </c>
      <c r="B4" s="2" t="s">
        <v>320</v>
      </c>
      <c r="C4" s="1" t="s">
        <v>121</v>
      </c>
      <c r="D4" s="43">
        <v>1164</v>
      </c>
      <c r="E4" s="1" t="s">
        <v>138</v>
      </c>
      <c r="F4" s="1" t="s">
        <v>136</v>
      </c>
      <c r="G4" s="1" t="str">
        <f>IF(SUMIFS(Dados!$A:$A,Dados!$C:$C,'IDGF-Abr'!$D:$D,Dados!$B:$B,'IDGF-Abr'!$N$2)=0,"SEM MOVIMENTO","AVALIADO")</f>
        <v>SEM MOVIMENTO</v>
      </c>
      <c r="H4" s="42" t="str">
        <f>IFERROR(IF($G4="SEM MOVIMENTO","",IF(G4="AVALIADO",(VLOOKUP(D4,PPM!B:J,9,FALSE)/100)*$H$2,1*$H$2)),1*$H$2)</f>
        <v/>
      </c>
      <c r="I4" s="9" t="str">
        <f>IF($G4="SEM MOVIMENTO","",IF(AND($G4="AVALIADO",SUMIFS(Dados!$A:$A,Dados!$C:$C,$D:$D,Dados!$B:$B,$N$2,Dados!$I:$I,$3:$3)&lt;&gt;0),SUMIFS(Dados!$F:$F,Dados!$C:$C,$D:$D,Dados!$B:$B,$N$2,Dados!$I:$I,$3:$3)%*$I$2,$I$2))</f>
        <v/>
      </c>
      <c r="J4" s="9" t="str">
        <f t="shared" ref="J4:J35" si="0">IFERROR(H4+I4,"")</f>
        <v/>
      </c>
      <c r="K4" s="9" t="str">
        <f>IF($G4="SEM MOVIMENTO","",IF(AND($G4="AVALIADO",SUMIFS(Dados!$A:$A,Dados!$C:$C,$D:$D,Dados!$B:$B,$N$2,Dados!$I:$I,$3:$3)&lt;&gt;0),SUMIFS(Dados!$F:$F,Dados!$C:$C,$D:$D,Dados!$B:$B,$N$2,Dados!$I:$I,$3:$3)%*$K$2,$K$2))</f>
        <v/>
      </c>
      <c r="L4" s="9" t="str">
        <f>IF($G4="SEM MOVIMENTO","",IF(AND($G4="AVALIADO",SUMIFS(Dados!$A:$A,Dados!$C:$C,$D:$D,Dados!$B:$B,$N$2,Dados!$I:$I,$3:$3)&lt;&gt;0),SUMIFS(Dados!$F:$F,Dados!$C:$C,$D:$D,Dados!$B:$B,$N$2,Dados!$I:$I,$3:$3)%*$L$2,$L$2))</f>
        <v/>
      </c>
      <c r="M4" s="9" t="str">
        <f>IF($G4="SEM MOVIMENTO","",IF(AND($G4="AVALIADO",SUMIFS(Dados!$A:$A,Dados!$C:$C,$D:$D,Dados!$B:$B,$N$2,Dados!$I:$I,$3:$3)&lt;&gt;0),SUMIFS(Dados!$F:$F,Dados!$C:$C,$D:$D,Dados!$B:$B,$N$2,Dados!$I:$I,$3:$3)%*$M$2,$M$2))</f>
        <v/>
      </c>
      <c r="N4" s="7">
        <f t="shared" ref="N4:N35" si="1">SUM(J4:M4)</f>
        <v>0</v>
      </c>
    </row>
    <row r="5" spans="1:14" ht="15.75" x14ac:dyDescent="0.25">
      <c r="A5" s="1">
        <v>1101</v>
      </c>
      <c r="B5" s="2" t="s">
        <v>21</v>
      </c>
      <c r="C5" s="1" t="s">
        <v>22</v>
      </c>
      <c r="D5" s="43">
        <v>1101</v>
      </c>
      <c r="E5" s="1" t="s">
        <v>90</v>
      </c>
      <c r="F5" s="1" t="s">
        <v>23</v>
      </c>
      <c r="G5" s="1" t="str">
        <f>IF(SUMIFS(Dados!$A:$A,Dados!$C:$C,'IDGF-Abr'!$D:$D,Dados!$B:$B,'IDGF-Abr'!$N$2)=0,"SEM MOVIMENTO","AVALIADO")</f>
        <v>SEM MOVIMENTO</v>
      </c>
      <c r="H5" s="42" t="str">
        <f>IFERROR(IF($G5="SEM MOVIMENTO","",IF(G5="AVALIADO",(VLOOKUP(D5,PPM!B:J,9,FALSE)/100)*$H$2,1*$H$2)),1*$H$2)</f>
        <v/>
      </c>
      <c r="I5" s="9" t="str">
        <f>IF($G5="SEM MOVIMENTO","",IF(AND($G5="AVALIADO",SUMIFS(Dados!$A:$A,Dados!$C:$C,$D:$D,Dados!$B:$B,$N$2,Dados!$I:$I,$3:$3)&lt;&gt;0),SUMIFS(Dados!$F:$F,Dados!$C:$C,$D:$D,Dados!$B:$B,$N$2,Dados!$I:$I,$3:$3)%*$I$2,$I$2))</f>
        <v/>
      </c>
      <c r="J5" s="9" t="str">
        <f t="shared" si="0"/>
        <v/>
      </c>
      <c r="K5" s="9" t="str">
        <f>IF($G5="SEM MOVIMENTO","",IF(AND($G5="AVALIADO",SUMIFS(Dados!$A:$A,Dados!$C:$C,$D:$D,Dados!$B:$B,$N$2,Dados!$I:$I,$3:$3)&lt;&gt;0),SUMIFS(Dados!$F:$F,Dados!$C:$C,$D:$D,Dados!$B:$B,$N$2,Dados!$I:$I,$3:$3)%*$K$2,$K$2))</f>
        <v/>
      </c>
      <c r="L5" s="9" t="str">
        <f>IF($G5="SEM MOVIMENTO","",IF(AND($G5="AVALIADO",SUMIFS(Dados!$A:$A,Dados!$C:$C,$D:$D,Dados!$B:$B,$N$2,Dados!$I:$I,$3:$3)&lt;&gt;0),SUMIFS(Dados!$F:$F,Dados!$C:$C,$D:$D,Dados!$B:$B,$N$2,Dados!$I:$I,$3:$3)%*$L$2,$L$2))</f>
        <v/>
      </c>
      <c r="M5" s="9" t="str">
        <f>IF($G5="SEM MOVIMENTO","",IF(AND($G5="AVALIADO",SUMIFS(Dados!$A:$A,Dados!$C:$C,$D:$D,Dados!$B:$B,$N$2,Dados!$I:$I,$3:$3)&lt;&gt;0),SUMIFS(Dados!$F:$F,Dados!$C:$C,$D:$D,Dados!$B:$B,$N$2,Dados!$I:$I,$3:$3)%*$M$2,$M$2))</f>
        <v/>
      </c>
      <c r="N5" s="7">
        <f t="shared" si="1"/>
        <v>0</v>
      </c>
    </row>
    <row r="6" spans="1:14" ht="15.75" x14ac:dyDescent="0.25">
      <c r="A6" s="1">
        <v>1032</v>
      </c>
      <c r="B6" s="2" t="s">
        <v>11</v>
      </c>
      <c r="C6" s="1" t="s">
        <v>12</v>
      </c>
      <c r="D6" s="44">
        <v>1032</v>
      </c>
      <c r="E6" s="1" t="s">
        <v>89</v>
      </c>
      <c r="F6" s="1" t="s">
        <v>6</v>
      </c>
      <c r="G6" s="1" t="s">
        <v>321</v>
      </c>
      <c r="H6" s="42" t="str">
        <f>IFERROR(IF($G6="SEM MOVIMENTO","",IF(G6="AVALIADO",(VLOOKUP(D6,PPM!B:J,9,FALSE)/100)*$H$2,1*$H$2)),1*$H$2)</f>
        <v/>
      </c>
      <c r="I6" s="9" t="str">
        <f>IF($G6="SEM MOVIMENTO","",IF(AND($G6="AVALIADO",SUMIFS(Dados!$A:$A,Dados!$C:$C,$D:$D,Dados!$B:$B,$N$2,Dados!$I:$I,$3:$3)&lt;&gt;0),SUMIFS(Dados!$F:$F,Dados!$C:$C,$D:$D,Dados!$B:$B,$N$2,Dados!$I:$I,$3:$3)%*$I$2,$I$2))</f>
        <v/>
      </c>
      <c r="J6" s="9" t="str">
        <f t="shared" si="0"/>
        <v/>
      </c>
      <c r="K6" s="9" t="str">
        <f>IF($G6="SEM MOVIMENTO","",IF(AND($G6="AVALIADO",SUMIFS(Dados!$A:$A,Dados!$C:$C,$D:$D,Dados!$B:$B,$N$2,Dados!$I:$I,$3:$3)&lt;&gt;0),SUMIFS(Dados!$F:$F,Dados!$C:$C,$D:$D,Dados!$B:$B,$N$2,Dados!$I:$I,$3:$3)%*$K$2,$K$2))</f>
        <v/>
      </c>
      <c r="L6" s="9" t="str">
        <f>IF($G6="SEM MOVIMENTO","",IF(AND($G6="AVALIADO",SUMIFS(Dados!$A:$A,Dados!$C:$C,$D:$D,Dados!$B:$B,$N$2,Dados!$I:$I,$3:$3)&lt;&gt;0),SUMIFS(Dados!$F:$F,Dados!$C:$C,$D:$D,Dados!$B:$B,$N$2,Dados!$I:$I,$3:$3)%*$L$2,$L$2))</f>
        <v/>
      </c>
      <c r="M6" s="9" t="str">
        <f>IF($G6="SEM MOVIMENTO","",IF(AND($G6="AVALIADO",SUMIFS(Dados!$A:$A,Dados!$C:$C,$D:$D,Dados!$B:$B,$N$2,Dados!$I:$I,$3:$3)&lt;&gt;0),SUMIFS(Dados!$F:$F,Dados!$C:$C,$D:$D,Dados!$B:$B,$N$2,Dados!$I:$I,$3:$3)%*$M$2,$M$2))</f>
        <v/>
      </c>
      <c r="N6" s="7">
        <f t="shared" si="1"/>
        <v>0</v>
      </c>
    </row>
    <row r="7" spans="1:14" s="10" customFormat="1" ht="15.75" x14ac:dyDescent="0.25">
      <c r="A7" s="1">
        <v>3085</v>
      </c>
      <c r="B7" s="2" t="s">
        <v>36</v>
      </c>
      <c r="C7" s="1" t="s">
        <v>37</v>
      </c>
      <c r="D7" s="44">
        <v>3085</v>
      </c>
      <c r="E7" s="1" t="s">
        <v>91</v>
      </c>
      <c r="F7" s="1" t="s">
        <v>35</v>
      </c>
      <c r="G7" s="1" t="str">
        <f>IF(SUMIFS(Dados!$A:$A,Dados!$C:$C,'IDGF-Abr'!$D:$D,Dados!$B:$B,'IDGF-Abr'!$N$2)=0,"SEM MOVIMENTO","AVALIADO")</f>
        <v>SEM MOVIMENTO</v>
      </c>
      <c r="H7" s="42" t="str">
        <f>IFERROR(IF($G7="SEM MOVIMENTO","",IF(G7="AVALIADO",(VLOOKUP(D7,PPM!B:J,9,FALSE)/100)*$H$2,1*$H$2)),1*$H$2)</f>
        <v/>
      </c>
      <c r="I7" s="9" t="str">
        <f>IF($G7="SEM MOVIMENTO","",IF(AND($G7="AVALIADO",SUMIFS(Dados!$A:$A,Dados!$C:$C,$D:$D,Dados!$B:$B,$N$2,Dados!$I:$I,$3:$3)&lt;&gt;0),SUMIFS(Dados!$F:$F,Dados!$C:$C,$D:$D,Dados!$B:$B,$N$2,Dados!$I:$I,$3:$3)%*$I$2,$I$2))</f>
        <v/>
      </c>
      <c r="J7" s="9" t="str">
        <f t="shared" si="0"/>
        <v/>
      </c>
      <c r="K7" s="9" t="str">
        <f>IF($G7="SEM MOVIMENTO","",IF(AND($G7="AVALIADO",SUMIFS(Dados!$A:$A,Dados!$C:$C,$D:$D,Dados!$B:$B,$N$2,Dados!$I:$I,$3:$3)&lt;&gt;0),SUMIFS(Dados!$F:$F,Dados!$C:$C,$D:$D,Dados!$B:$B,$N$2,Dados!$I:$I,$3:$3)%*$K$2,$K$2))</f>
        <v/>
      </c>
      <c r="L7" s="9" t="str">
        <f>IF($G7="SEM MOVIMENTO","",IF(AND($G7="AVALIADO",SUMIFS(Dados!$A:$A,Dados!$C:$C,$D:$D,Dados!$B:$B,$N$2,Dados!$I:$I,$3:$3)&lt;&gt;0),SUMIFS(Dados!$F:$F,Dados!$C:$C,$D:$D,Dados!$B:$B,$N$2,Dados!$I:$I,$3:$3)%*$L$2,$L$2))</f>
        <v/>
      </c>
      <c r="M7" s="9" t="str">
        <f>IF($G7="SEM MOVIMENTO","",IF(AND($G7="AVALIADO",SUMIFS(Dados!$A:$A,Dados!$C:$C,$D:$D,Dados!$B:$B,$N$2,Dados!$I:$I,$3:$3)&lt;&gt;0),SUMIFS(Dados!$F:$F,Dados!$C:$C,$D:$D,Dados!$B:$B,$N$2,Dados!$I:$I,$3:$3)%*$M$2,$M$2))</f>
        <v/>
      </c>
      <c r="N7" s="7">
        <f t="shared" si="1"/>
        <v>0</v>
      </c>
    </row>
    <row r="8" spans="1:14" ht="15.75" x14ac:dyDescent="0.25">
      <c r="A8" s="1">
        <v>1031</v>
      </c>
      <c r="B8" s="2" t="s">
        <v>122</v>
      </c>
      <c r="C8" s="1" t="s">
        <v>123</v>
      </c>
      <c r="D8" s="43">
        <v>1031</v>
      </c>
      <c r="E8" s="1" t="s">
        <v>138</v>
      </c>
      <c r="F8" s="1" t="s">
        <v>136</v>
      </c>
      <c r="G8" s="1" t="str">
        <f>IF(SUMIFS(Dados!$A:$A,Dados!$C:$C,'IDGF-Abr'!$D:$D,Dados!$B:$B,'IDGF-Abr'!$N$2)=0,"SEM MOVIMENTO","AVALIADO")</f>
        <v>AVALIADO</v>
      </c>
      <c r="H8" s="42">
        <f>IFERROR(IF($G8="SEM MOVIMENTO","",IF(G8="AVALIADO",(VLOOKUP(D8,PPM!B:J,9,FALSE)/100)*$H$2,1*$H$2)),1*$H$2)</f>
        <v>0</v>
      </c>
      <c r="I8" s="9">
        <f>IF($G8="SEM MOVIMENTO","",IF(AND($G8="AVALIADO",SUMIFS(Dados!$A:$A,Dados!$C:$C,$D:$D,Dados!$B:$B,$N$2,Dados!$I:$I,$3:$3)&lt;&gt;0),SUMIFS(Dados!$F:$F,Dados!$C:$C,$D:$D,Dados!$B:$B,$N$2,Dados!$I:$I,$3:$3)%*$I$2,$I$2))</f>
        <v>0.15</v>
      </c>
      <c r="J8" s="9">
        <f t="shared" si="0"/>
        <v>0.15</v>
      </c>
      <c r="K8" s="9">
        <f>IF($G8="SEM MOVIMENTO","",IF(AND($G8="AVALIADO",SUMIFS(Dados!$A:$A,Dados!$C:$C,$D:$D,Dados!$B:$B,$N$2,Dados!$I:$I,$3:$3)&lt;&gt;0),SUMIFS(Dados!$F:$F,Dados!$C:$C,$D:$D,Dados!$B:$B,$N$2,Dados!$I:$I,$3:$3)%*$K$2,$K$2))</f>
        <v>0.16000000000000003</v>
      </c>
      <c r="L8" s="9">
        <v>0.3</v>
      </c>
      <c r="M8" s="9">
        <f>IF($G8="SEM MOVIMENTO","",IF(AND($G8="AVALIADO",SUMIFS(Dados!$A:$A,Dados!$C:$C,$D:$D,Dados!$B:$B,$N$2,Dados!$I:$I,$3:$3)&lt;&gt;0),SUMIFS(Dados!$F:$F,Dados!$C:$C,$D:$D,Dados!$B:$B,$N$2,Dados!$I:$I,$3:$3)%*$M$2,$M$2))</f>
        <v>0.2</v>
      </c>
      <c r="N8" s="7">
        <f t="shared" si="1"/>
        <v>0.81</v>
      </c>
    </row>
    <row r="9" spans="1:14" ht="15.75" x14ac:dyDescent="0.25">
      <c r="A9" s="1">
        <v>1496</v>
      </c>
      <c r="B9" s="2" t="s">
        <v>128</v>
      </c>
      <c r="C9" s="1" t="s">
        <v>129</v>
      </c>
      <c r="D9" s="43">
        <v>1496</v>
      </c>
      <c r="E9" s="1" t="s">
        <v>138</v>
      </c>
      <c r="F9" s="1" t="s">
        <v>136</v>
      </c>
      <c r="G9" s="1" t="str">
        <f>IF(SUMIFS(Dados!$A:$A,Dados!$C:$C,'IDGF-Abr'!$D:$D,Dados!$B:$B,'IDGF-Abr'!$N$2)=0,"SEM MOVIMENTO","AVALIADO")</f>
        <v>AVALIADO</v>
      </c>
      <c r="H9" s="42">
        <f>IFERROR(IF($G9="SEM MOVIMENTO","",IF(G9="AVALIADO",(VLOOKUP(D9,PPM!B:J,9,FALSE)/100)*$H$2,1*$H$2)),1*$H$2)</f>
        <v>0</v>
      </c>
      <c r="I9" s="9">
        <f>IF($G9="SEM MOVIMENTO","",IF(AND($G9="AVALIADO",SUMIFS(Dados!$A:$A,Dados!$C:$C,$D:$D,Dados!$B:$B,$N$2,Dados!$I:$I,$3:$3)&lt;&gt;0),SUMIFS(Dados!$F:$F,Dados!$C:$C,$D:$D,Dados!$B:$B,$N$2,Dados!$I:$I,$3:$3)%*$I$2,$I$2))</f>
        <v>0.15</v>
      </c>
      <c r="J9" s="9">
        <f t="shared" si="0"/>
        <v>0.15</v>
      </c>
      <c r="K9" s="9">
        <f>IF($G9="SEM MOVIMENTO","",IF(AND($G9="AVALIADO",SUMIFS(Dados!$A:$A,Dados!$C:$C,$D:$D,Dados!$B:$B,$N$2,Dados!$I:$I,$3:$3)&lt;&gt;0),SUMIFS(Dados!$F:$F,Dados!$C:$C,$D:$D,Dados!$B:$B,$N$2,Dados!$I:$I,$3:$3)%*$K$2,$K$2))</f>
        <v>0.16000000000000003</v>
      </c>
      <c r="L9" s="9">
        <v>0.3</v>
      </c>
      <c r="M9" s="9">
        <f>IF($G9="SEM MOVIMENTO","",IF(AND($G9="AVALIADO",SUMIFS(Dados!$A:$A,Dados!$C:$C,$D:$D,Dados!$B:$B,$N$2,Dados!$I:$I,$3:$3)&lt;&gt;0),SUMIFS(Dados!$F:$F,Dados!$C:$C,$D:$D,Dados!$B:$B,$N$2,Dados!$I:$I,$3:$3)%*$M$2,$M$2))</f>
        <v>0.2</v>
      </c>
      <c r="N9" s="7">
        <f t="shared" si="1"/>
        <v>0.81</v>
      </c>
    </row>
    <row r="10" spans="1:14" ht="15.75" x14ac:dyDescent="0.25">
      <c r="A10" s="1">
        <v>1221</v>
      </c>
      <c r="B10" s="2" t="s">
        <v>105</v>
      </c>
      <c r="C10" s="1" t="s">
        <v>106</v>
      </c>
      <c r="D10" s="43">
        <v>1221</v>
      </c>
      <c r="E10" s="1" t="s">
        <v>89</v>
      </c>
      <c r="F10" s="1" t="s">
        <v>94</v>
      </c>
      <c r="G10" s="1" t="str">
        <f>IF(SUMIFS(Dados!$A:$A,Dados!$C:$C,'IDGF-Abr'!$D:$D,Dados!$B:$B,'IDGF-Abr'!$N$2)=0,"SEM MOVIMENTO","AVALIADO")</f>
        <v>AVALIADO</v>
      </c>
      <c r="H10" s="42">
        <f>IFERROR(IF($G10="SEM MOVIMENTO","",IF(G10="AVALIADO",(VLOOKUP(D10,PPM!B:J,9,FALSE)/100)*$H$2,1*$H$2)),1*$H$2)</f>
        <v>0.15</v>
      </c>
      <c r="I10" s="9">
        <f>IF($G10="SEM MOVIMENTO","",IF(AND($G10="AVALIADO",SUMIFS(Dados!$A:$A,Dados!$C:$C,$D:$D,Dados!$B:$B,$N$2,Dados!$I:$I,$3:$3)&lt;&gt;0),SUMIFS(Dados!$F:$F,Dados!$C:$C,$D:$D,Dados!$B:$B,$N$2,Dados!$I:$I,$3:$3)%*$I$2,$I$2))</f>
        <v>0.15</v>
      </c>
      <c r="J10" s="9">
        <f t="shared" si="0"/>
        <v>0.3</v>
      </c>
      <c r="K10" s="9">
        <f>IF($G10="SEM MOVIMENTO","",IF(AND($G10="AVALIADO",SUMIFS(Dados!$A:$A,Dados!$C:$C,$D:$D,Dados!$B:$B,$N$2,Dados!$I:$I,$3:$3)&lt;&gt;0),SUMIFS(Dados!$F:$F,Dados!$C:$C,$D:$D,Dados!$B:$B,$N$2,Dados!$I:$I,$3:$3)%*$K$2,$K$2))</f>
        <v>0.03</v>
      </c>
      <c r="L10" s="9">
        <f>IF($G10="SEM MOVIMENTO","",IF(AND($G10="AVALIADO",SUMIFS(Dados!$A:$A,Dados!$C:$C,$D:$D,Dados!$B:$B,$N$2,Dados!$I:$I,$3:$3)&lt;&gt;0),SUMIFS(Dados!$F:$F,Dados!$C:$C,$D:$D,Dados!$B:$B,$N$2,Dados!$I:$I,$3:$3)%*$L$2,$L$2))</f>
        <v>0.3</v>
      </c>
      <c r="M10" s="9">
        <f>IF($G10="SEM MOVIMENTO","",IF(AND($G10="AVALIADO",SUMIFS(Dados!$A:$A,Dados!$C:$C,$D:$D,Dados!$B:$B,$N$2,Dados!$I:$I,$3:$3)&lt;&gt;0),SUMIFS(Dados!$F:$F,Dados!$C:$C,$D:$D,Dados!$B:$B,$N$2,Dados!$I:$I,$3:$3)%*$M$2,$M$2))</f>
        <v>0.2</v>
      </c>
      <c r="N10" s="7">
        <f t="shared" si="1"/>
        <v>0.82999999999999985</v>
      </c>
    </row>
    <row r="11" spans="1:14" ht="15.75" x14ac:dyDescent="0.25">
      <c r="A11" s="1">
        <v>2175</v>
      </c>
      <c r="B11" s="2" t="s">
        <v>109</v>
      </c>
      <c r="C11" s="1" t="s">
        <v>110</v>
      </c>
      <c r="D11" s="43">
        <v>2175</v>
      </c>
      <c r="E11" s="1" t="s">
        <v>89</v>
      </c>
      <c r="F11" s="1" t="s">
        <v>94</v>
      </c>
      <c r="G11" s="1" t="str">
        <f>IF(SUMIFS(Dados!$A:$A,Dados!$C:$C,'IDGF-Abr'!$D:$D,Dados!$B:$B,'IDGF-Abr'!$N$2)=0,"SEM MOVIMENTO","AVALIADO")</f>
        <v>AVALIADO</v>
      </c>
      <c r="H11" s="42">
        <f>IFERROR(IF($G11="SEM MOVIMENTO","",IF(G11="AVALIADO",(VLOOKUP(D11,PPM!B:J,9,FALSE)/100)*$H$2,1*$H$2)),1*$H$2)</f>
        <v>0.15</v>
      </c>
      <c r="I11" s="9">
        <f>IF($G11="SEM MOVIMENTO","",IF(AND($G11="AVALIADO",SUMIFS(Dados!$A:$A,Dados!$C:$C,$D:$D,Dados!$B:$B,$N$2,Dados!$I:$I,$3:$3)&lt;&gt;0),SUMIFS(Dados!$F:$F,Dados!$C:$C,$D:$D,Dados!$B:$B,$N$2,Dados!$I:$I,$3:$3)%*$I$2,$I$2))</f>
        <v>0.15</v>
      </c>
      <c r="J11" s="9">
        <f t="shared" si="0"/>
        <v>0.3</v>
      </c>
      <c r="K11" s="9">
        <f>IF($G11="SEM MOVIMENTO","",IF(AND($G11="AVALIADO",SUMIFS(Dados!$A:$A,Dados!$C:$C,$D:$D,Dados!$B:$B,$N$2,Dados!$I:$I,$3:$3)&lt;&gt;0),SUMIFS(Dados!$F:$F,Dados!$C:$C,$D:$D,Dados!$B:$B,$N$2,Dados!$I:$I,$3:$3)%*$K$2,$K$2))</f>
        <v>0.03</v>
      </c>
      <c r="L11" s="9">
        <f>IF($G11="SEM MOVIMENTO","",IF(AND($G11="AVALIADO",SUMIFS(Dados!$A:$A,Dados!$C:$C,$D:$D,Dados!$B:$B,$N$2,Dados!$I:$I,$3:$3)&lt;&gt;0),SUMIFS(Dados!$F:$F,Dados!$C:$C,$D:$D,Dados!$B:$B,$N$2,Dados!$I:$I,$3:$3)%*$L$2,$L$2))</f>
        <v>0.3</v>
      </c>
      <c r="M11" s="9">
        <f>IF($G11="SEM MOVIMENTO","",IF(AND($G11="AVALIADO",SUMIFS(Dados!$A:$A,Dados!$C:$C,$D:$D,Dados!$B:$B,$N$2,Dados!$I:$I,$3:$3)&lt;&gt;0),SUMIFS(Dados!$F:$F,Dados!$C:$C,$D:$D,Dados!$B:$B,$N$2,Dados!$I:$I,$3:$3)%*$M$2,$M$2))</f>
        <v>0.2</v>
      </c>
      <c r="N11" s="7">
        <f t="shared" si="1"/>
        <v>0.82999999999999985</v>
      </c>
    </row>
    <row r="12" spans="1:14" ht="15.75" x14ac:dyDescent="0.25">
      <c r="A12" s="1">
        <v>1239</v>
      </c>
      <c r="B12" s="2" t="s">
        <v>33</v>
      </c>
      <c r="C12" s="1" t="s">
        <v>34</v>
      </c>
      <c r="D12" s="43">
        <v>1239</v>
      </c>
      <c r="E12" s="1" t="s">
        <v>91</v>
      </c>
      <c r="F12" s="1" t="s">
        <v>35</v>
      </c>
      <c r="G12" s="1" t="str">
        <f>IF(SUMIFS(Dados!$A:$A,Dados!$C:$C,'IDGF-Abr'!$D:$D,Dados!$B:$B,'IDGF-Abr'!$N$2)=0,"SEM MOVIMENTO","AVALIADO")</f>
        <v>AVALIADO</v>
      </c>
      <c r="H12" s="42">
        <f>IFERROR(IF($G12="SEM MOVIMENTO","",IF(G12="AVALIADO",(VLOOKUP(D12,PPM!B:J,9,FALSE)/100)*$H$2,1*$H$2)),1*$H$2)</f>
        <v>0.15</v>
      </c>
      <c r="I12" s="9">
        <f>IF($G12="SEM MOVIMENTO","",IF(AND($G12="AVALIADO",SUMIFS(Dados!$A:$A,Dados!$C:$C,$D:$D,Dados!$B:$B,$N$2,Dados!$I:$I,$3:$3)&lt;&gt;0),SUMIFS(Dados!$F:$F,Dados!$C:$C,$D:$D,Dados!$B:$B,$N$2,Dados!$I:$I,$3:$3)%*$I$2,$I$2))</f>
        <v>0.15</v>
      </c>
      <c r="J12" s="9">
        <f t="shared" si="0"/>
        <v>0.3</v>
      </c>
      <c r="K12" s="9">
        <f>IF($G12="SEM MOVIMENTO","",IF(AND($G12="AVALIADO",SUMIFS(Dados!$A:$A,Dados!$C:$C,$D:$D,Dados!$B:$B,$N$2,Dados!$I:$I,$3:$3)&lt;&gt;0),SUMIFS(Dados!$F:$F,Dados!$C:$C,$D:$D,Dados!$B:$B,$N$2,Dados!$I:$I,$3:$3)%*$K$2,$K$2))</f>
        <v>0.03</v>
      </c>
      <c r="L12" s="9">
        <v>0.3</v>
      </c>
      <c r="M12" s="9">
        <f>IF($G12="SEM MOVIMENTO","",IF(AND($G12="AVALIADO",SUMIFS(Dados!$A:$A,Dados!$C:$C,$D:$D,Dados!$B:$B,$N$2,Dados!$I:$I,$3:$3)&lt;&gt;0),SUMIFS(Dados!$F:$F,Dados!$C:$C,$D:$D,Dados!$B:$B,$N$2,Dados!$I:$I,$3:$3)%*$M$2,$M$2))</f>
        <v>0.2</v>
      </c>
      <c r="N12" s="7">
        <f t="shared" si="1"/>
        <v>0.82999999999999985</v>
      </c>
    </row>
    <row r="13" spans="1:14" ht="15.75" x14ac:dyDescent="0.25">
      <c r="A13" s="1">
        <v>1329</v>
      </c>
      <c r="B13" s="2" t="s">
        <v>101</v>
      </c>
      <c r="C13" s="1" t="s">
        <v>102</v>
      </c>
      <c r="D13" s="43">
        <v>1329</v>
      </c>
      <c r="E13" s="1" t="s">
        <v>89</v>
      </c>
      <c r="F13" s="1" t="s">
        <v>94</v>
      </c>
      <c r="G13" s="1" t="str">
        <f>IF(SUMIFS(Dados!$A:$A,Dados!$C:$C,'IDGF-Abr'!$D:$D,Dados!$B:$B,'IDGF-Abr'!$N$2)=0,"SEM MOVIMENTO","AVALIADO")</f>
        <v>AVALIADO</v>
      </c>
      <c r="H13" s="42">
        <f>IFERROR(IF($G13="SEM MOVIMENTO","",IF(G13="AVALIADO",(VLOOKUP(D13,PPM!B:J,9,FALSE)/100)*$H$2,1*$H$2)),1*$H$2)</f>
        <v>0.15</v>
      </c>
      <c r="I13" s="9">
        <f>IF($G13="SEM MOVIMENTO","",IF(AND($G13="AVALIADO",SUMIFS(Dados!$A:$A,Dados!$C:$C,$D:$D,Dados!$B:$B,$N$2,Dados!$I:$I,$3:$3)&lt;&gt;0),SUMIFS(Dados!$F:$F,Dados!$C:$C,$D:$D,Dados!$B:$B,$N$2,Dados!$I:$I,$3:$3)%*$I$2,$I$2))</f>
        <v>0.15</v>
      </c>
      <c r="J13" s="9">
        <f t="shared" si="0"/>
        <v>0.3</v>
      </c>
      <c r="K13" s="9">
        <f>IF($G13="SEM MOVIMENTO","",IF(AND($G13="AVALIADO",SUMIFS(Dados!$A:$A,Dados!$C:$C,$D:$D,Dados!$B:$B,$N$2,Dados!$I:$I,$3:$3)&lt;&gt;0),SUMIFS(Dados!$F:$F,Dados!$C:$C,$D:$D,Dados!$B:$B,$N$2,Dados!$I:$I,$3:$3)%*$K$2,$K$2))</f>
        <v>0.03</v>
      </c>
      <c r="L13" s="9">
        <f>IF($G13="SEM MOVIMENTO","",IF(AND($G13="AVALIADO",SUMIFS(Dados!$A:$A,Dados!$C:$C,$D:$D,Dados!$B:$B,$N$2,Dados!$I:$I,$3:$3)&lt;&gt;0),SUMIFS(Dados!$F:$F,Dados!$C:$C,$D:$D,Dados!$B:$B,$N$2,Dados!$I:$I,$3:$3)%*$L$2,$L$2))</f>
        <v>0.3</v>
      </c>
      <c r="M13" s="9">
        <f>IF($G13="SEM MOVIMENTO","",IF(AND($G13="AVALIADO",SUMIFS(Dados!$A:$A,Dados!$C:$C,$D:$D,Dados!$B:$B,$N$2,Dados!$I:$I,$3:$3)&lt;&gt;0),SUMIFS(Dados!$F:$F,Dados!$C:$C,$D:$D,Dados!$B:$B,$N$2,Dados!$I:$I,$3:$3)%*$M$2,$M$2))</f>
        <v>0.2</v>
      </c>
      <c r="N13" s="7">
        <f t="shared" si="1"/>
        <v>0.82999999999999985</v>
      </c>
    </row>
    <row r="14" spans="1:14" ht="15.75" x14ac:dyDescent="0.25">
      <c r="A14" s="1">
        <v>1171</v>
      </c>
      <c r="B14" s="2" t="s">
        <v>95</v>
      </c>
      <c r="C14" s="1" t="s">
        <v>96</v>
      </c>
      <c r="D14" s="43">
        <v>1171</v>
      </c>
      <c r="E14" s="1" t="s">
        <v>89</v>
      </c>
      <c r="F14" s="1" t="s">
        <v>94</v>
      </c>
      <c r="G14" s="1" t="str">
        <f>IF(SUMIFS(Dados!$A:$A,Dados!$C:$C,'IDGF-Abr'!$D:$D,Dados!$B:$B,'IDGF-Abr'!$N$2)=0,"SEM MOVIMENTO","AVALIADO")</f>
        <v>AVALIADO</v>
      </c>
      <c r="H14" s="42">
        <f>IFERROR(IF($G14="SEM MOVIMENTO","",IF(G14="AVALIADO",(VLOOKUP(D14,PPM!B:J,9,FALSE)/100)*$H$2,1*$H$2)),1*$H$2)</f>
        <v>0.15</v>
      </c>
      <c r="I14" s="9">
        <f>IF($G14="SEM MOVIMENTO","",IF(AND($G14="AVALIADO",SUMIFS(Dados!$A:$A,Dados!$C:$C,$D:$D,Dados!$B:$B,$N$2,Dados!$I:$I,$3:$3)&lt;&gt;0),SUMIFS(Dados!$F:$F,Dados!$C:$C,$D:$D,Dados!$B:$B,$N$2,Dados!$I:$I,$3:$3)%*$I$2,$I$2))</f>
        <v>0.15</v>
      </c>
      <c r="J14" s="9">
        <f t="shared" si="0"/>
        <v>0.3</v>
      </c>
      <c r="K14" s="9">
        <f>IF($G14="SEM MOVIMENTO","",IF(AND($G14="AVALIADO",SUMIFS(Dados!$A:$A,Dados!$C:$C,$D:$D,Dados!$B:$B,$N$2,Dados!$I:$I,$3:$3)&lt;&gt;0),SUMIFS(Dados!$F:$F,Dados!$C:$C,$D:$D,Dados!$B:$B,$N$2,Dados!$I:$I,$3:$3)%*$K$2,$K$2))</f>
        <v>0.03</v>
      </c>
      <c r="L14" s="9">
        <v>0.3</v>
      </c>
      <c r="M14" s="9">
        <f>IF($G14="SEM MOVIMENTO","",IF(AND($G14="AVALIADO",SUMIFS(Dados!$A:$A,Dados!$C:$C,$D:$D,Dados!$B:$B,$N$2,Dados!$I:$I,$3:$3)&lt;&gt;0),SUMIFS(Dados!$F:$F,Dados!$C:$C,$D:$D,Dados!$B:$B,$N$2,Dados!$I:$I,$3:$3)%*$M$2,$M$2))</f>
        <v>0.2</v>
      </c>
      <c r="N14" s="7">
        <f t="shared" si="1"/>
        <v>0.82999999999999985</v>
      </c>
    </row>
    <row r="15" spans="1:14" ht="15.75" x14ac:dyDescent="0.25">
      <c r="A15" s="1">
        <v>1482</v>
      </c>
      <c r="B15" s="2" t="s">
        <v>92</v>
      </c>
      <c r="C15" s="1" t="s">
        <v>93</v>
      </c>
      <c r="D15" s="43">
        <v>1482</v>
      </c>
      <c r="E15" s="1" t="s">
        <v>89</v>
      </c>
      <c r="F15" s="1" t="s">
        <v>94</v>
      </c>
      <c r="G15" s="1" t="str">
        <f>IF(SUMIFS(Dados!$A:$A,Dados!$C:$C,'IDGF-Abr'!$D:$D,Dados!$B:$B,'IDGF-Abr'!$N$2)=0,"SEM MOVIMENTO","AVALIADO")</f>
        <v>AVALIADO</v>
      </c>
      <c r="H15" s="42">
        <f>IFERROR(IF($G15="SEM MOVIMENTO","",IF(G15="AVALIADO",(VLOOKUP(D15,PPM!B:J,9,FALSE)/100)*$H$2,1*$H$2)),1*$H$2)</f>
        <v>0.15</v>
      </c>
      <c r="I15" s="9">
        <f>IF($G15="SEM MOVIMENTO","",IF(AND($G15="AVALIADO",SUMIFS(Dados!$A:$A,Dados!$C:$C,$D:$D,Dados!$B:$B,$N$2,Dados!$I:$I,$3:$3)&lt;&gt;0),SUMIFS(Dados!$F:$F,Dados!$C:$C,$D:$D,Dados!$B:$B,$N$2,Dados!$I:$I,$3:$3)%*$I$2,$I$2))</f>
        <v>0.15</v>
      </c>
      <c r="J15" s="9">
        <f t="shared" si="0"/>
        <v>0.3</v>
      </c>
      <c r="K15" s="9">
        <f>IF($G15="SEM MOVIMENTO","",IF(AND($G15="AVALIADO",SUMIFS(Dados!$A:$A,Dados!$C:$C,$D:$D,Dados!$B:$B,$N$2,Dados!$I:$I,$3:$3)&lt;&gt;0),SUMIFS(Dados!$F:$F,Dados!$C:$C,$D:$D,Dados!$B:$B,$N$2,Dados!$I:$I,$3:$3)%*$K$2,$K$2))</f>
        <v>0.03</v>
      </c>
      <c r="L15" s="9">
        <v>0.3</v>
      </c>
      <c r="M15" s="9">
        <f>IF($G15="SEM MOVIMENTO","",IF(AND($G15="AVALIADO",SUMIFS(Dados!$A:$A,Dados!$C:$C,$D:$D,Dados!$B:$B,$N$2,Dados!$I:$I,$3:$3)&lt;&gt;0),SUMIFS(Dados!$F:$F,Dados!$C:$C,$D:$D,Dados!$B:$B,$N$2,Dados!$I:$I,$3:$3)%*$M$2,$M$2))</f>
        <v>0.2</v>
      </c>
      <c r="N15" s="7">
        <f t="shared" si="1"/>
        <v>0.82999999999999985</v>
      </c>
    </row>
    <row r="16" spans="1:14" ht="15.75" x14ac:dyDescent="0.25">
      <c r="A16" s="1">
        <v>1030</v>
      </c>
      <c r="B16" s="2" t="s">
        <v>27</v>
      </c>
      <c r="C16" s="1" t="s">
        <v>28</v>
      </c>
      <c r="D16" s="43">
        <v>1030</v>
      </c>
      <c r="E16" s="1" t="s">
        <v>90</v>
      </c>
      <c r="F16" s="1" t="s">
        <v>29</v>
      </c>
      <c r="G16" s="1" t="str">
        <f>IF(SUMIFS(Dados!$A:$A,Dados!$C:$C,'IDGF-Abr'!$D:$D,Dados!$B:$B,'IDGF-Abr'!$N$2)=0,"SEM MOVIMENTO","AVALIADO")</f>
        <v>AVALIADO</v>
      </c>
      <c r="H16" s="42">
        <f>IFERROR(IF($G16="SEM MOVIMENTO","",IF(G16="AVALIADO",(VLOOKUP(D16,PPM!B:J,9,FALSE)/100)*$H$2,1*$H$2)),1*$H$2)</f>
        <v>0.15</v>
      </c>
      <c r="I16" s="9">
        <f>IF($G16="SEM MOVIMENTO","",IF(AND($G16="AVALIADO",SUMIFS(Dados!$A:$A,Dados!$C:$C,$D:$D,Dados!$B:$B,$N$2,Dados!$I:$I,$3:$3)&lt;&gt;0),SUMIFS(Dados!$F:$F,Dados!$C:$C,$D:$D,Dados!$B:$B,$N$2,Dados!$I:$I,$3:$3)%*$I$2,$I$2))</f>
        <v>0.15</v>
      </c>
      <c r="J16" s="9">
        <f t="shared" si="0"/>
        <v>0.3</v>
      </c>
      <c r="K16" s="9">
        <f>IF($G16="SEM MOVIMENTO","",IF(AND($G16="AVALIADO",SUMIFS(Dados!$A:$A,Dados!$C:$C,$D:$D,Dados!$B:$B,$N$2,Dados!$I:$I,$3:$3)&lt;&gt;0),SUMIFS(Dados!$F:$F,Dados!$C:$C,$D:$D,Dados!$B:$B,$N$2,Dados!$I:$I,$3:$3)%*$K$2,$K$2))</f>
        <v>0.16000000000000003</v>
      </c>
      <c r="L16" s="9">
        <f>IF($G16="SEM MOVIMENTO","",IF(AND($G16="AVALIADO",SUMIFS(Dados!$A:$A,Dados!$C:$C,$D:$D,Dados!$B:$B,$N$2,Dados!$I:$I,$3:$3)&lt;&gt;0),SUMIFS(Dados!$F:$F,Dados!$C:$C,$D:$D,Dados!$B:$B,$N$2,Dados!$I:$I,$3:$3)%*$L$2,$L$2))</f>
        <v>0.3</v>
      </c>
      <c r="M16" s="9">
        <f>IF($G16="SEM MOVIMENTO","",IF(AND($G16="AVALIADO",SUMIFS(Dados!$A:$A,Dados!$C:$C,$D:$D,Dados!$B:$B,$N$2,Dados!$I:$I,$3:$3)&lt;&gt;0),SUMIFS(Dados!$F:$F,Dados!$C:$C,$D:$D,Dados!$B:$B,$N$2,Dados!$I:$I,$3:$3)%*$M$2,$M$2))</f>
        <v>0.2</v>
      </c>
      <c r="N16" s="7">
        <f t="shared" si="1"/>
        <v>0.96</v>
      </c>
    </row>
    <row r="17" spans="1:14" ht="15.75" x14ac:dyDescent="0.25">
      <c r="A17" s="1">
        <v>1183</v>
      </c>
      <c r="B17" s="2" t="s">
        <v>111</v>
      </c>
      <c r="C17" s="1" t="s">
        <v>112</v>
      </c>
      <c r="D17" s="43">
        <v>1183</v>
      </c>
      <c r="E17" s="1" t="s">
        <v>138</v>
      </c>
      <c r="F17" s="1" t="s">
        <v>134</v>
      </c>
      <c r="G17" s="1" t="str">
        <f>IF(SUMIFS(Dados!$A:$A,Dados!$C:$C,'IDGF-Abr'!$D:$D,Dados!$B:$B,'IDGF-Abr'!$N$2)=0,"SEM MOVIMENTO","AVALIADO")</f>
        <v>AVALIADO</v>
      </c>
      <c r="H17" s="42">
        <f>IFERROR(IF($G17="SEM MOVIMENTO","",IF(G17="AVALIADO",(VLOOKUP(D17,PPM!B:J,9,FALSE)/100)*$H$2,1*$H$2)),1*$H$2)</f>
        <v>0.15</v>
      </c>
      <c r="I17" s="9">
        <f>IF($G17="SEM MOVIMENTO","",IF(AND($G17="AVALIADO",SUMIFS(Dados!$A:$A,Dados!$C:$C,$D:$D,Dados!$B:$B,$N$2,Dados!$I:$I,$3:$3)&lt;&gt;0),SUMIFS(Dados!$F:$F,Dados!$C:$C,$D:$D,Dados!$B:$B,$N$2,Dados!$I:$I,$3:$3)%*$I$2,$I$2))</f>
        <v>0.15</v>
      </c>
      <c r="J17" s="9">
        <f t="shared" si="0"/>
        <v>0.3</v>
      </c>
      <c r="K17" s="9">
        <f>IF($G17="SEM MOVIMENTO","",IF(AND($G17="AVALIADO",SUMIFS(Dados!$A:$A,Dados!$C:$C,$D:$D,Dados!$B:$B,$N$2,Dados!$I:$I,$3:$3)&lt;&gt;0),SUMIFS(Dados!$F:$F,Dados!$C:$C,$D:$D,Dados!$B:$B,$N$2,Dados!$I:$I,$3:$3)%*$K$2,$K$2))</f>
        <v>0.16000000000000003</v>
      </c>
      <c r="L17" s="9">
        <v>0.3</v>
      </c>
      <c r="M17" s="9">
        <f>IF($G17="SEM MOVIMENTO","",IF(AND($G17="AVALIADO",SUMIFS(Dados!$A:$A,Dados!$C:$C,$D:$D,Dados!$B:$B,$N$2,Dados!$I:$I,$3:$3)&lt;&gt;0),SUMIFS(Dados!$F:$F,Dados!$C:$C,$D:$D,Dados!$B:$B,$N$2,Dados!$I:$I,$3:$3)%*$M$2,$M$2))</f>
        <v>0.2</v>
      </c>
      <c r="N17" s="7">
        <f t="shared" si="1"/>
        <v>0.96</v>
      </c>
    </row>
    <row r="18" spans="1:14" ht="15.75" x14ac:dyDescent="0.25">
      <c r="A18" s="1">
        <v>1320</v>
      </c>
      <c r="B18" s="2" t="s">
        <v>97</v>
      </c>
      <c r="C18" s="1" t="s">
        <v>98</v>
      </c>
      <c r="D18" s="43">
        <v>1320</v>
      </c>
      <c r="E18" s="1" t="s">
        <v>89</v>
      </c>
      <c r="F18" s="1" t="s">
        <v>94</v>
      </c>
      <c r="G18" s="1" t="str">
        <f>IF(SUMIFS(Dados!$A:$A,Dados!$C:$C,'IDGF-Abr'!$D:$D,Dados!$B:$B,'IDGF-Abr'!$N$2)=0,"SEM MOVIMENTO","AVALIADO")</f>
        <v>AVALIADO</v>
      </c>
      <c r="H18" s="42">
        <f>IFERROR(IF($G18="SEM MOVIMENTO","",IF(G18="AVALIADO",(VLOOKUP(D18,PPM!B:J,9,FALSE)/100)*$H$2,1*$H$2)),1*$H$2)</f>
        <v>0.15</v>
      </c>
      <c r="I18" s="9">
        <f>IF($G18="SEM MOVIMENTO","",IF(AND($G18="AVALIADO",SUMIFS(Dados!$A:$A,Dados!$C:$C,$D:$D,Dados!$B:$B,$N$2,Dados!$I:$I,$3:$3)&lt;&gt;0),SUMIFS(Dados!$F:$F,Dados!$C:$C,$D:$D,Dados!$B:$B,$N$2,Dados!$I:$I,$3:$3)%*$I$2,$I$2))</f>
        <v>0.15</v>
      </c>
      <c r="J18" s="9">
        <f t="shared" si="0"/>
        <v>0.3</v>
      </c>
      <c r="K18" s="9">
        <f>IF($G18="SEM MOVIMENTO","",IF(AND($G18="AVALIADO",SUMIFS(Dados!$A:$A,Dados!$C:$C,$D:$D,Dados!$B:$B,$N$2,Dados!$I:$I,$3:$3)&lt;&gt;0),SUMIFS(Dados!$F:$F,Dados!$C:$C,$D:$D,Dados!$B:$B,$N$2,Dados!$I:$I,$3:$3)%*$K$2,$K$2))</f>
        <v>0.16000000000000003</v>
      </c>
      <c r="L18" s="9">
        <v>0.3</v>
      </c>
      <c r="M18" s="9">
        <f>IF($G18="SEM MOVIMENTO","",IF(AND($G18="AVALIADO",SUMIFS(Dados!$A:$A,Dados!$C:$C,$D:$D,Dados!$B:$B,$N$2,Dados!$I:$I,$3:$3)&lt;&gt;0),SUMIFS(Dados!$F:$F,Dados!$C:$C,$D:$D,Dados!$B:$B,$N$2,Dados!$I:$I,$3:$3)%*$M$2,$M$2))</f>
        <v>0.2</v>
      </c>
      <c r="N18" s="7">
        <f t="shared" si="1"/>
        <v>0.96</v>
      </c>
    </row>
    <row r="19" spans="1:14" ht="15.75" x14ac:dyDescent="0.25">
      <c r="A19" s="1">
        <v>2972</v>
      </c>
      <c r="B19" s="2" t="s">
        <v>41</v>
      </c>
      <c r="C19" s="1" t="s">
        <v>42</v>
      </c>
      <c r="D19" s="43">
        <v>2972</v>
      </c>
      <c r="E19" s="1" t="s">
        <v>89</v>
      </c>
      <c r="F19" s="1" t="s">
        <v>43</v>
      </c>
      <c r="G19" s="1" t="str">
        <f>IF(SUMIFS(Dados!$A:$A,Dados!$C:$C,'IDGF-Abr'!$D:$D,Dados!$B:$B,'IDGF-Abr'!$N$2)=0,"SEM MOVIMENTO","AVALIADO")</f>
        <v>AVALIADO</v>
      </c>
      <c r="H19" s="42">
        <f>IFERROR(IF($G19="SEM MOVIMENTO","",IF(G19="AVALIADO",(VLOOKUP(D19,PPM!B:J,9,FALSE)/100)*$H$2,1*$H$2)),1*$H$2)</f>
        <v>0.15</v>
      </c>
      <c r="I19" s="9">
        <f>IF($G19="SEM MOVIMENTO","",IF(AND($G19="AVALIADO",SUMIFS(Dados!$A:$A,Dados!$C:$C,$D:$D,Dados!$B:$B,$N$2,Dados!$I:$I,$3:$3)&lt;&gt;0),SUMIFS(Dados!$F:$F,Dados!$C:$C,$D:$D,Dados!$B:$B,$N$2,Dados!$I:$I,$3:$3)%*$I$2,$I$2))</f>
        <v>0.15</v>
      </c>
      <c r="J19" s="9">
        <f t="shared" si="0"/>
        <v>0.3</v>
      </c>
      <c r="K19" s="9">
        <f>IF($G19="SEM MOVIMENTO","",IF(AND($G19="AVALIADO",SUMIFS(Dados!$A:$A,Dados!$C:$C,$D:$D,Dados!$B:$B,$N$2,Dados!$I:$I,$3:$3)&lt;&gt;0),SUMIFS(Dados!$F:$F,Dados!$C:$C,$D:$D,Dados!$B:$B,$N$2,Dados!$I:$I,$3:$3)%*$K$2,$K$2))</f>
        <v>0.16000000000000003</v>
      </c>
      <c r="L19" s="9">
        <f>IF($G19="SEM MOVIMENTO","",IF(AND($G19="AVALIADO",SUMIFS(Dados!$A:$A,Dados!$C:$C,$D:$D,Dados!$B:$B,$N$2,Dados!$I:$I,$3:$3)&lt;&gt;0),SUMIFS(Dados!$F:$F,Dados!$C:$C,$D:$D,Dados!$B:$B,$N$2,Dados!$I:$I,$3:$3)%*$L$2,$L$2))</f>
        <v>0.3</v>
      </c>
      <c r="M19" s="9">
        <f>IF($G19="SEM MOVIMENTO","",IF(AND($G19="AVALIADO",SUMIFS(Dados!$A:$A,Dados!$C:$C,$D:$D,Dados!$B:$B,$N$2,Dados!$I:$I,$3:$3)&lt;&gt;0),SUMIFS(Dados!$F:$F,Dados!$C:$C,$D:$D,Dados!$B:$B,$N$2,Dados!$I:$I,$3:$3)%*$M$2,$M$2))</f>
        <v>0.2</v>
      </c>
      <c r="N19" s="7">
        <f t="shared" si="1"/>
        <v>0.96</v>
      </c>
    </row>
    <row r="20" spans="1:14" ht="15.75" x14ac:dyDescent="0.25">
      <c r="A20" s="1">
        <v>1273</v>
      </c>
      <c r="B20" s="2" t="s">
        <v>103</v>
      </c>
      <c r="C20" s="1" t="s">
        <v>104</v>
      </c>
      <c r="D20" s="43">
        <v>1273</v>
      </c>
      <c r="E20" s="1" t="s">
        <v>89</v>
      </c>
      <c r="F20" s="1" t="s">
        <v>94</v>
      </c>
      <c r="G20" s="1" t="str">
        <f>IF(SUMIFS(Dados!$A:$A,Dados!$C:$C,'IDGF-Abr'!$D:$D,Dados!$B:$B,'IDGF-Abr'!$N$2)=0,"SEM MOVIMENTO","AVALIADO")</f>
        <v>AVALIADO</v>
      </c>
      <c r="H20" s="42">
        <f>IFERROR(IF($G20="SEM MOVIMENTO","",IF(G20="AVALIADO",(VLOOKUP(D20,PPM!B:J,9,FALSE)/100)*$H$2,1*$H$2)),1*$H$2)</f>
        <v>0.15</v>
      </c>
      <c r="I20" s="9">
        <f>IF($G20="SEM MOVIMENTO","",IF(AND($G20="AVALIADO",SUMIFS(Dados!$A:$A,Dados!$C:$C,$D:$D,Dados!$B:$B,$N$2,Dados!$I:$I,$3:$3)&lt;&gt;0),SUMIFS(Dados!$F:$F,Dados!$C:$C,$D:$D,Dados!$B:$B,$N$2,Dados!$I:$I,$3:$3)%*$I$2,$I$2))</f>
        <v>0.15</v>
      </c>
      <c r="J20" s="9">
        <f t="shared" si="0"/>
        <v>0.3</v>
      </c>
      <c r="K20" s="9">
        <f>IF($G20="SEM MOVIMENTO","",IF(AND($G20="AVALIADO",SUMIFS(Dados!$A:$A,Dados!$C:$C,$D:$D,Dados!$B:$B,$N$2,Dados!$I:$I,$3:$3)&lt;&gt;0),SUMIFS(Dados!$F:$F,Dados!$C:$C,$D:$D,Dados!$B:$B,$N$2,Dados!$I:$I,$3:$3)%*$K$2,$K$2))</f>
        <v>0.16000000000000003</v>
      </c>
      <c r="L20" s="9">
        <v>0.3</v>
      </c>
      <c r="M20" s="9">
        <f>IF($G20="SEM MOVIMENTO","",IF(AND($G20="AVALIADO",SUMIFS(Dados!$A:$A,Dados!$C:$C,$D:$D,Dados!$B:$B,$N$2,Dados!$I:$I,$3:$3)&lt;&gt;0),SUMIFS(Dados!$F:$F,Dados!$C:$C,$D:$D,Dados!$B:$B,$N$2,Dados!$I:$I,$3:$3)%*$M$2,$M$2))</f>
        <v>0.2</v>
      </c>
      <c r="N20" s="7">
        <f t="shared" si="1"/>
        <v>0.96</v>
      </c>
    </row>
    <row r="21" spans="1:14" ht="15.75" x14ac:dyDescent="0.25">
      <c r="A21" s="1">
        <v>1424</v>
      </c>
      <c r="B21" s="2" t="s">
        <v>124</v>
      </c>
      <c r="C21" s="1" t="s">
        <v>125</v>
      </c>
      <c r="D21" s="43">
        <v>1424</v>
      </c>
      <c r="E21" s="1" t="s">
        <v>138</v>
      </c>
      <c r="F21" s="1" t="s">
        <v>136</v>
      </c>
      <c r="G21" s="1" t="str">
        <f>IF(SUMIFS(Dados!$A:$A,Dados!$C:$C,'IDGF-Abr'!$D:$D,Dados!$B:$B,'IDGF-Abr'!$N$2)=0,"SEM MOVIMENTO","AVALIADO")</f>
        <v>AVALIADO</v>
      </c>
      <c r="H21" s="42">
        <f>IFERROR(IF($G21="SEM MOVIMENTO","",IF(G21="AVALIADO",(VLOOKUP(D21,PPM!B:J,9,FALSE)/100)*$H$2,1*$H$2)),1*$H$2)</f>
        <v>0.15</v>
      </c>
      <c r="I21" s="9">
        <f>IF($G21="SEM MOVIMENTO","",IF(AND($G21="AVALIADO",SUMIFS(Dados!$A:$A,Dados!$C:$C,$D:$D,Dados!$B:$B,$N$2,Dados!$I:$I,$3:$3)&lt;&gt;0),SUMIFS(Dados!$F:$F,Dados!$C:$C,$D:$D,Dados!$B:$B,$N$2,Dados!$I:$I,$3:$3)%*$I$2,$I$2))</f>
        <v>0.15</v>
      </c>
      <c r="J21" s="9">
        <f t="shared" si="0"/>
        <v>0.3</v>
      </c>
      <c r="K21" s="9">
        <f>IF($G21="SEM MOVIMENTO","",IF(AND($G21="AVALIADO",SUMIFS(Dados!$A:$A,Dados!$C:$C,$D:$D,Dados!$B:$B,$N$2,Dados!$I:$I,$3:$3)&lt;&gt;0),SUMIFS(Dados!$F:$F,Dados!$C:$C,$D:$D,Dados!$B:$B,$N$2,Dados!$I:$I,$3:$3)%*$K$2,$K$2))</f>
        <v>0.16000000000000003</v>
      </c>
      <c r="L21" s="9">
        <v>0.3</v>
      </c>
      <c r="M21" s="9">
        <f>IF($G21="SEM MOVIMENTO","",IF(AND($G21="AVALIADO",SUMIFS(Dados!$A:$A,Dados!$C:$C,$D:$D,Dados!$B:$B,$N$2,Dados!$I:$I,$3:$3)&lt;&gt;0),SUMIFS(Dados!$F:$F,Dados!$C:$C,$D:$D,Dados!$B:$B,$N$2,Dados!$I:$I,$3:$3)%*$M$2,$M$2))</f>
        <v>0.2</v>
      </c>
      <c r="N21" s="7">
        <f t="shared" si="1"/>
        <v>0.96</v>
      </c>
    </row>
    <row r="22" spans="1:14" ht="15.75" x14ac:dyDescent="0.25">
      <c r="A22" s="1">
        <v>1828</v>
      </c>
      <c r="B22" s="2" t="s">
        <v>132</v>
      </c>
      <c r="C22" s="1" t="s">
        <v>133</v>
      </c>
      <c r="D22" s="43">
        <v>1828</v>
      </c>
      <c r="E22" s="1" t="s">
        <v>138</v>
      </c>
      <c r="F22" s="1" t="s">
        <v>134</v>
      </c>
      <c r="G22" s="1" t="str">
        <f>IF(SUMIFS(Dados!$A:$A,Dados!$C:$C,'IDGF-Abr'!$D:$D,Dados!$B:$B,'IDGF-Abr'!$N$2)=0,"SEM MOVIMENTO","AVALIADO")</f>
        <v>AVALIADO</v>
      </c>
      <c r="H22" s="42">
        <f>IFERROR(IF($G22="SEM MOVIMENTO","",IF(G22="AVALIADO",(VLOOKUP(D22,PPM!B:J,9,FALSE)/100)*$H$2,1*$H$2)),1*$H$2)</f>
        <v>0.15</v>
      </c>
      <c r="I22" s="9">
        <f>IF($G22="SEM MOVIMENTO","",IF(AND($G22="AVALIADO",SUMIFS(Dados!$A:$A,Dados!$C:$C,$D:$D,Dados!$B:$B,$N$2,Dados!$I:$I,$3:$3)&lt;&gt;0),SUMIFS(Dados!$F:$F,Dados!$C:$C,$D:$D,Dados!$B:$B,$N$2,Dados!$I:$I,$3:$3)%*$I$2,$I$2))</f>
        <v>0.15</v>
      </c>
      <c r="J22" s="9">
        <f t="shared" si="0"/>
        <v>0.3</v>
      </c>
      <c r="K22" s="9">
        <f>IF($G22="SEM MOVIMENTO","",IF(AND($G22="AVALIADO",SUMIFS(Dados!$A:$A,Dados!$C:$C,$D:$D,Dados!$B:$B,$N$2,Dados!$I:$I,$3:$3)&lt;&gt;0),SUMIFS(Dados!$F:$F,Dados!$C:$C,$D:$D,Dados!$B:$B,$N$2,Dados!$I:$I,$3:$3)%*$K$2,$K$2))</f>
        <v>0.16000000000000003</v>
      </c>
      <c r="L22" s="9">
        <v>0.3</v>
      </c>
      <c r="M22" s="9">
        <f>IF($G22="SEM MOVIMENTO","",IF(AND($G22="AVALIADO",SUMIFS(Dados!$A:$A,Dados!$C:$C,$D:$D,Dados!$B:$B,$N$2,Dados!$I:$I,$3:$3)&lt;&gt;0),SUMIFS(Dados!$F:$F,Dados!$C:$C,$D:$D,Dados!$B:$B,$N$2,Dados!$I:$I,$3:$3)%*$M$2,$M$2))</f>
        <v>0.2</v>
      </c>
      <c r="N22" s="7">
        <f t="shared" si="1"/>
        <v>0.96</v>
      </c>
    </row>
    <row r="23" spans="1:14" ht="15.75" x14ac:dyDescent="0.25">
      <c r="A23" s="1">
        <v>1291</v>
      </c>
      <c r="B23" s="2" t="s">
        <v>119</v>
      </c>
      <c r="C23" s="1" t="s">
        <v>120</v>
      </c>
      <c r="D23" s="43">
        <v>1291</v>
      </c>
      <c r="E23" s="1" t="s">
        <v>138</v>
      </c>
      <c r="F23" s="1" t="s">
        <v>135</v>
      </c>
      <c r="G23" s="1" t="str">
        <f>IF(SUMIFS(Dados!$A:$A,Dados!$C:$C,'IDGF-Abr'!$D:$D,Dados!$B:$B,'IDGF-Abr'!$N$2)=0,"SEM MOVIMENTO","AVALIADO")</f>
        <v>AVALIADO</v>
      </c>
      <c r="H23" s="42">
        <f>IFERROR(IF($G23="SEM MOVIMENTO","",IF(G23="AVALIADO",(VLOOKUP(D23,PPM!B:J,9,FALSE)/100)*$H$2,1*$H$2)),1*$H$2)</f>
        <v>0.15</v>
      </c>
      <c r="I23" s="9">
        <f>IF($G23="SEM MOVIMENTO","",IF(AND($G23="AVALIADO",SUMIFS(Dados!$A:$A,Dados!$C:$C,$D:$D,Dados!$B:$B,$N$2,Dados!$I:$I,$3:$3)&lt;&gt;0),SUMIFS(Dados!$F:$F,Dados!$C:$C,$D:$D,Dados!$B:$B,$N$2,Dados!$I:$I,$3:$3)%*$I$2,$I$2))</f>
        <v>0.15</v>
      </c>
      <c r="J23" s="9">
        <f t="shared" si="0"/>
        <v>0.3</v>
      </c>
      <c r="K23" s="9">
        <f>IF($G23="SEM MOVIMENTO","",IF(AND($G23="AVALIADO",SUMIFS(Dados!$A:$A,Dados!$C:$C,$D:$D,Dados!$B:$B,$N$2,Dados!$I:$I,$3:$3)&lt;&gt;0),SUMIFS(Dados!$F:$F,Dados!$C:$C,$D:$D,Dados!$B:$B,$N$2,Dados!$I:$I,$3:$3)%*$K$2,$K$2))</f>
        <v>0.16000000000000003</v>
      </c>
      <c r="L23" s="9">
        <f>IF($G23="SEM MOVIMENTO","",IF(AND($G23="AVALIADO",SUMIFS(Dados!$A:$A,Dados!$C:$C,$D:$D,Dados!$B:$B,$N$2,Dados!$I:$I,$3:$3)&lt;&gt;0),SUMIFS(Dados!$F:$F,Dados!$C:$C,$D:$D,Dados!$B:$B,$N$2,Dados!$I:$I,$3:$3)%*$L$2,$L$2))</f>
        <v>0.3</v>
      </c>
      <c r="M23" s="9">
        <f>IF($G23="SEM MOVIMENTO","",IF(AND($G23="AVALIADO",SUMIFS(Dados!$A:$A,Dados!$C:$C,$D:$D,Dados!$B:$B,$N$2,Dados!$I:$I,$3:$3)&lt;&gt;0),SUMIFS(Dados!$F:$F,Dados!$C:$C,$D:$D,Dados!$B:$B,$N$2,Dados!$I:$I,$3:$3)%*$M$2,$M$2))</f>
        <v>0.2</v>
      </c>
      <c r="N23" s="7">
        <f t="shared" si="1"/>
        <v>0.96</v>
      </c>
    </row>
    <row r="24" spans="1:14" ht="15.75" x14ac:dyDescent="0.25">
      <c r="A24" s="1">
        <v>1294</v>
      </c>
      <c r="B24" s="3" t="s">
        <v>71</v>
      </c>
      <c r="C24" s="1" t="s">
        <v>72</v>
      </c>
      <c r="D24" s="43">
        <v>1294</v>
      </c>
      <c r="E24" s="1" t="s">
        <v>91</v>
      </c>
      <c r="F24" s="1" t="s">
        <v>64</v>
      </c>
      <c r="G24" s="1" t="str">
        <f>IF(SUMIFS(Dados!$A:$A,Dados!$C:$C,'IDGF-Abr'!$D:$D,Dados!$B:$B,'IDGF-Abr'!$N$2)=0,"SEM MOVIMENTO","AVALIADO")</f>
        <v>AVALIADO</v>
      </c>
      <c r="H24" s="42">
        <f>IFERROR(IF($G24="SEM MOVIMENTO","",IF(G24="AVALIADO",(VLOOKUP(D24,PPM!B:J,9,FALSE)/100)*$H$2,1*$H$2)),1*$H$2)</f>
        <v>0.15</v>
      </c>
      <c r="I24" s="9">
        <f>IF($G24="SEM MOVIMENTO","",IF(AND($G24="AVALIADO",SUMIFS(Dados!$A:$A,Dados!$C:$C,$D:$D,Dados!$B:$B,$N$2,Dados!$I:$I,$3:$3)&lt;&gt;0),SUMIFS(Dados!$F:$F,Dados!$C:$C,$D:$D,Dados!$B:$B,$N$2,Dados!$I:$I,$3:$3)%*$I$2,$I$2))</f>
        <v>0.15</v>
      </c>
      <c r="J24" s="9">
        <f t="shared" si="0"/>
        <v>0.3</v>
      </c>
      <c r="K24" s="9">
        <f>IF($G24="SEM MOVIMENTO","",IF(AND($G24="AVALIADO",SUMIFS(Dados!$A:$A,Dados!$C:$C,$D:$D,Dados!$B:$B,$N$2,Dados!$I:$I,$3:$3)&lt;&gt;0),SUMIFS(Dados!$F:$F,Dados!$C:$C,$D:$D,Dados!$B:$B,$N$2,Dados!$I:$I,$3:$3)%*$K$2,$K$2))</f>
        <v>0.16000000000000003</v>
      </c>
      <c r="L24" s="9">
        <f>IF($G24="SEM MOVIMENTO","",IF(AND($G24="AVALIADO",SUMIFS(Dados!$A:$A,Dados!$C:$C,$D:$D,Dados!$B:$B,$N$2,Dados!$I:$I,$3:$3)&lt;&gt;0),SUMIFS(Dados!$F:$F,Dados!$C:$C,$D:$D,Dados!$B:$B,$N$2,Dados!$I:$I,$3:$3)%*$L$2,$L$2))</f>
        <v>0.3</v>
      </c>
      <c r="M24" s="9">
        <f>IF($G24="SEM MOVIMENTO","",IF(AND($G24="AVALIADO",SUMIFS(Dados!$A:$A,Dados!$C:$C,$D:$D,Dados!$B:$B,$N$2,Dados!$I:$I,$3:$3)&lt;&gt;0),SUMIFS(Dados!$F:$F,Dados!$C:$C,$D:$D,Dados!$B:$B,$N$2,Dados!$I:$I,$3:$3)%*$M$2,$M$2))</f>
        <v>0.2</v>
      </c>
      <c r="N24" s="7">
        <f t="shared" si="1"/>
        <v>0.96</v>
      </c>
    </row>
    <row r="25" spans="1:14" ht="15.75" x14ac:dyDescent="0.25">
      <c r="A25" s="1">
        <v>1296</v>
      </c>
      <c r="B25" s="2" t="s">
        <v>62</v>
      </c>
      <c r="C25" s="1" t="s">
        <v>63</v>
      </c>
      <c r="D25" s="43">
        <v>1296</v>
      </c>
      <c r="E25" s="1" t="s">
        <v>91</v>
      </c>
      <c r="F25" s="1" t="s">
        <v>64</v>
      </c>
      <c r="G25" s="1" t="str">
        <f>IF(SUMIFS(Dados!$A:$A,Dados!$C:$C,'IDGF-Abr'!$D:$D,Dados!$B:$B,'IDGF-Abr'!$N$2)=0,"SEM MOVIMENTO","AVALIADO")</f>
        <v>AVALIADO</v>
      </c>
      <c r="H25" s="42">
        <f>IFERROR(IF($G25="SEM MOVIMENTO","",IF(G25="AVALIADO",(VLOOKUP(D25,PPM!B:J,9,FALSE)/100)*$H$2,1*$H$2)),1*$H$2)</f>
        <v>0.15</v>
      </c>
      <c r="I25" s="9">
        <f>IF($G25="SEM MOVIMENTO","",IF(AND($G25="AVALIADO",SUMIFS(Dados!$A:$A,Dados!$C:$C,$D:$D,Dados!$B:$B,$N$2,Dados!$I:$I,$3:$3)&lt;&gt;0),SUMIFS(Dados!$F:$F,Dados!$C:$C,$D:$D,Dados!$B:$B,$N$2,Dados!$I:$I,$3:$3)%*$I$2,$I$2))</f>
        <v>0.15</v>
      </c>
      <c r="J25" s="9">
        <f t="shared" si="0"/>
        <v>0.3</v>
      </c>
      <c r="K25" s="9">
        <f>IF($G25="SEM MOVIMENTO","",IF(AND($G25="AVALIADO",SUMIFS(Dados!$A:$A,Dados!$C:$C,$D:$D,Dados!$B:$B,$N$2,Dados!$I:$I,$3:$3)&lt;&gt;0),SUMIFS(Dados!$F:$F,Dados!$C:$C,$D:$D,Dados!$B:$B,$N$2,Dados!$I:$I,$3:$3)%*$K$2,$K$2))</f>
        <v>0.16000000000000003</v>
      </c>
      <c r="L25" s="9">
        <v>0.3</v>
      </c>
      <c r="M25" s="9">
        <f>IF($G25="SEM MOVIMENTO","",IF(AND($G25="AVALIADO",SUMIFS(Dados!$A:$A,Dados!$C:$C,$D:$D,Dados!$B:$B,$N$2,Dados!$I:$I,$3:$3)&lt;&gt;0),SUMIFS(Dados!$F:$F,Dados!$C:$C,$D:$D,Dados!$B:$B,$N$2,Dados!$I:$I,$3:$3)%*$M$2,$M$2))</f>
        <v>0.2</v>
      </c>
      <c r="N25" s="7">
        <f t="shared" si="1"/>
        <v>0.96</v>
      </c>
    </row>
    <row r="26" spans="1:14" ht="15.75" x14ac:dyDescent="0.25">
      <c r="A26" s="1">
        <v>1992</v>
      </c>
      <c r="B26" s="2" t="s">
        <v>24</v>
      </c>
      <c r="C26" s="1" t="s">
        <v>25</v>
      </c>
      <c r="D26" s="43">
        <v>1992</v>
      </c>
      <c r="E26" s="1" t="s">
        <v>90</v>
      </c>
      <c r="F26" s="1" t="s">
        <v>26</v>
      </c>
      <c r="G26" s="1" t="str">
        <f>IF(SUMIFS(Dados!$A:$A,Dados!$C:$C,'IDGF-Abr'!$D:$D,Dados!$B:$B,'IDGF-Abr'!$N$2)=0,"SEM MOVIMENTO","AVALIADO")</f>
        <v>AVALIADO</v>
      </c>
      <c r="H26" s="42">
        <f>IFERROR(IF($G26="SEM MOVIMENTO","",IF(G26="AVALIADO",(VLOOKUP(D26,PPM!B:J,9,FALSE)/100)*$H$2,1*$H$2)),1*$H$2)</f>
        <v>0.15</v>
      </c>
      <c r="I26" s="9">
        <f>IF($G26="SEM MOVIMENTO","",IF(AND($G26="AVALIADO",SUMIFS(Dados!$A:$A,Dados!$C:$C,$D:$D,Dados!$B:$B,$N$2,Dados!$I:$I,$3:$3)&lt;&gt;0),SUMIFS(Dados!$F:$F,Dados!$C:$C,$D:$D,Dados!$B:$B,$N$2,Dados!$I:$I,$3:$3)%*$I$2,$I$2))</f>
        <v>0.15</v>
      </c>
      <c r="J26" s="9">
        <f t="shared" si="0"/>
        <v>0.3</v>
      </c>
      <c r="K26" s="9">
        <f>IF($G26="SEM MOVIMENTO","",IF(AND($G26="AVALIADO",SUMIFS(Dados!$A:$A,Dados!$C:$C,$D:$D,Dados!$B:$B,$N$2,Dados!$I:$I,$3:$3)&lt;&gt;0),SUMIFS(Dados!$F:$F,Dados!$C:$C,$D:$D,Dados!$B:$B,$N$2,Dados!$I:$I,$3:$3)%*$K$2,$K$2))</f>
        <v>0.16000000000000003</v>
      </c>
      <c r="L26" s="9">
        <f>IF($G26="SEM MOVIMENTO","",IF(AND($G26="AVALIADO",SUMIFS(Dados!$A:$A,Dados!$C:$C,$D:$D,Dados!$B:$B,$N$2,Dados!$I:$I,$3:$3)&lt;&gt;0),SUMIFS(Dados!$F:$F,Dados!$C:$C,$D:$D,Dados!$B:$B,$N$2,Dados!$I:$I,$3:$3)%*$L$2,$L$2))</f>
        <v>0.3</v>
      </c>
      <c r="M26" s="9">
        <f>IF($G26="SEM MOVIMENTO","",IF(AND($G26="AVALIADO",SUMIFS(Dados!$A:$A,Dados!$C:$C,$D:$D,Dados!$B:$B,$N$2,Dados!$I:$I,$3:$3)&lt;&gt;0),SUMIFS(Dados!$F:$F,Dados!$C:$C,$D:$D,Dados!$B:$B,$N$2,Dados!$I:$I,$3:$3)%*$M$2,$M$2))</f>
        <v>0.2</v>
      </c>
      <c r="N26" s="7">
        <f t="shared" si="1"/>
        <v>0.96</v>
      </c>
    </row>
    <row r="27" spans="1:14" ht="15.75" x14ac:dyDescent="0.25">
      <c r="A27" s="1">
        <v>2657</v>
      </c>
      <c r="B27" s="2" t="s">
        <v>83</v>
      </c>
      <c r="C27" s="1" t="s">
        <v>84</v>
      </c>
      <c r="D27" s="43">
        <v>2657</v>
      </c>
      <c r="E27" s="1" t="s">
        <v>90</v>
      </c>
      <c r="F27" s="1" t="s">
        <v>85</v>
      </c>
      <c r="G27" s="1" t="str">
        <f>IF(SUMIFS(Dados!$A:$A,Dados!$C:$C,'IDGF-Abr'!$D:$D,Dados!$B:$B,'IDGF-Abr'!$N$2)=0,"SEM MOVIMENTO","AVALIADO")</f>
        <v>AVALIADO</v>
      </c>
      <c r="H27" s="42">
        <f>IFERROR(IF($G27="SEM MOVIMENTO","",IF(G27="AVALIADO",(VLOOKUP(D27,PPM!B:J,9,FALSE)/100)*$H$2,1*$H$2)),1*$H$2)</f>
        <v>0.15</v>
      </c>
      <c r="I27" s="9">
        <f>IF($G27="SEM MOVIMENTO","",IF(AND($G27="AVALIADO",SUMIFS(Dados!$A:$A,Dados!$C:$C,$D:$D,Dados!$B:$B,$N$2,Dados!$I:$I,$3:$3)&lt;&gt;0),SUMIFS(Dados!$F:$F,Dados!$C:$C,$D:$D,Dados!$B:$B,$N$2,Dados!$I:$I,$3:$3)%*$I$2,$I$2))</f>
        <v>0.15</v>
      </c>
      <c r="J27" s="9">
        <f t="shared" si="0"/>
        <v>0.3</v>
      </c>
      <c r="K27" s="9">
        <f>IF($G27="SEM MOVIMENTO","",IF(AND($G27="AVALIADO",SUMIFS(Dados!$A:$A,Dados!$C:$C,$D:$D,Dados!$B:$B,$N$2,Dados!$I:$I,$3:$3)&lt;&gt;0),SUMIFS(Dados!$F:$F,Dados!$C:$C,$D:$D,Dados!$B:$B,$N$2,Dados!$I:$I,$3:$3)%*$K$2,$K$2))</f>
        <v>0.16000000000000003</v>
      </c>
      <c r="L27" s="9">
        <v>0.3</v>
      </c>
      <c r="M27" s="9">
        <f>IF($G27="SEM MOVIMENTO","",IF(AND($G27="AVALIADO",SUMIFS(Dados!$A:$A,Dados!$C:$C,$D:$D,Dados!$B:$B,$N$2,Dados!$I:$I,$3:$3)&lt;&gt;0),SUMIFS(Dados!$F:$F,Dados!$C:$C,$D:$D,Dados!$B:$B,$N$2,Dados!$I:$I,$3:$3)%*$M$2,$M$2))</f>
        <v>0.2</v>
      </c>
      <c r="N27" s="7">
        <f t="shared" si="1"/>
        <v>0.96</v>
      </c>
    </row>
    <row r="28" spans="1:14" ht="15.75" x14ac:dyDescent="0.25">
      <c r="A28" s="1">
        <v>1025</v>
      </c>
      <c r="B28" s="2" t="s">
        <v>47</v>
      </c>
      <c r="C28" s="1" t="s">
        <v>48</v>
      </c>
      <c r="D28" s="43">
        <v>1025</v>
      </c>
      <c r="E28" s="1" t="s">
        <v>89</v>
      </c>
      <c r="F28" s="1" t="s">
        <v>46</v>
      </c>
      <c r="G28" s="1" t="str">
        <f>IF(SUMIFS(Dados!$A:$A,Dados!$C:$C,'IDGF-Abr'!$D:$D,Dados!$B:$B,'IDGF-Abr'!$N$2)=0,"SEM MOVIMENTO","AVALIADO")</f>
        <v>AVALIADO</v>
      </c>
      <c r="H28" s="42">
        <f>IFERROR(IF($G28="SEM MOVIMENTO","",IF(G28="AVALIADO",(VLOOKUP(D28,PPM!B:J,9,FALSE)/100)*$H$2,1*$H$2)),1*$H$2)</f>
        <v>0.15</v>
      </c>
      <c r="I28" s="9">
        <f>IF($G28="SEM MOVIMENTO","",IF(AND($G28="AVALIADO",SUMIFS(Dados!$A:$A,Dados!$C:$C,$D:$D,Dados!$B:$B,$N$2,Dados!$I:$I,$3:$3)&lt;&gt;0),SUMIFS(Dados!$F:$F,Dados!$C:$C,$D:$D,Dados!$B:$B,$N$2,Dados!$I:$I,$3:$3)%*$I$2,$I$2))</f>
        <v>0.15</v>
      </c>
      <c r="J28" s="9">
        <f t="shared" si="0"/>
        <v>0.3</v>
      </c>
      <c r="K28" s="9">
        <f>IF($G28="SEM MOVIMENTO","",IF(AND($G28="AVALIADO",SUMIFS(Dados!$A:$A,Dados!$C:$C,$D:$D,Dados!$B:$B,$N$2,Dados!$I:$I,$3:$3)&lt;&gt;0),SUMIFS(Dados!$F:$F,Dados!$C:$C,$D:$D,Dados!$B:$B,$N$2,Dados!$I:$I,$3:$3)%*$K$2,$K$2))</f>
        <v>0.16000000000000003</v>
      </c>
      <c r="L28" s="9">
        <v>0.3</v>
      </c>
      <c r="M28" s="9">
        <f>IF($G28="SEM MOVIMENTO","",IF(AND($G28="AVALIADO",SUMIFS(Dados!$A:$A,Dados!$C:$C,$D:$D,Dados!$B:$B,$N$2,Dados!$I:$I,$3:$3)&lt;&gt;0),SUMIFS(Dados!$F:$F,Dados!$C:$C,$D:$D,Dados!$B:$B,$N$2,Dados!$I:$I,$3:$3)%*$M$2,$M$2))</f>
        <v>0.2</v>
      </c>
      <c r="N28" s="7">
        <f t="shared" si="1"/>
        <v>0.96</v>
      </c>
    </row>
    <row r="29" spans="1:14" ht="15.75" x14ac:dyDescent="0.25">
      <c r="A29" s="1">
        <v>1301</v>
      </c>
      <c r="B29" s="2" t="s">
        <v>49</v>
      </c>
      <c r="C29" s="1" t="s">
        <v>50</v>
      </c>
      <c r="D29" s="43">
        <v>1301</v>
      </c>
      <c r="E29" s="1" t="s">
        <v>89</v>
      </c>
      <c r="F29" s="1" t="s">
        <v>46</v>
      </c>
      <c r="G29" s="1" t="str">
        <f>IF(SUMIFS(Dados!$A:$A,Dados!$C:$C,'IDGF-Abr'!$D:$D,Dados!$B:$B,'IDGF-Abr'!$N$2)=0,"SEM MOVIMENTO","AVALIADO")</f>
        <v>AVALIADO</v>
      </c>
      <c r="H29" s="42">
        <f>IFERROR(IF($G29="SEM MOVIMENTO","",IF(G29="AVALIADO",(VLOOKUP(D29,PPM!B:J,9,FALSE)/100)*$H$2,1*$H$2)),1*$H$2)</f>
        <v>0.15</v>
      </c>
      <c r="I29" s="9">
        <f>IF($G29="SEM MOVIMENTO","",IF(AND($G29="AVALIADO",SUMIFS(Dados!$A:$A,Dados!$C:$C,$D:$D,Dados!$B:$B,$N$2,Dados!$I:$I,$3:$3)&lt;&gt;0),SUMIFS(Dados!$F:$F,Dados!$C:$C,$D:$D,Dados!$B:$B,$N$2,Dados!$I:$I,$3:$3)%*$I$2,$I$2))</f>
        <v>0.15</v>
      </c>
      <c r="J29" s="9">
        <f t="shared" si="0"/>
        <v>0.3</v>
      </c>
      <c r="K29" s="9">
        <f>IF($G29="SEM MOVIMENTO","",IF(AND($G29="AVALIADO",SUMIFS(Dados!$A:$A,Dados!$C:$C,$D:$D,Dados!$B:$B,$N$2,Dados!$I:$I,$3:$3)&lt;&gt;0),SUMIFS(Dados!$F:$F,Dados!$C:$C,$D:$D,Dados!$B:$B,$N$2,Dados!$I:$I,$3:$3)%*$K$2,$K$2))</f>
        <v>0.16000000000000003</v>
      </c>
      <c r="L29" s="9">
        <f>IF($G29="SEM MOVIMENTO","",IF(AND($G29="AVALIADO",SUMIFS(Dados!$A:$A,Dados!$C:$C,$D:$D,Dados!$B:$B,$N$2,Dados!$I:$I,$3:$3)&lt;&gt;0),SUMIFS(Dados!$F:$F,Dados!$C:$C,$D:$D,Dados!$B:$B,$N$2,Dados!$I:$I,$3:$3)%*$L$2,$L$2))</f>
        <v>0.3</v>
      </c>
      <c r="M29" s="9">
        <f>IF($G29="SEM MOVIMENTO","",IF(AND($G29="AVALIADO",SUMIFS(Dados!$A:$A,Dados!$C:$C,$D:$D,Dados!$B:$B,$N$2,Dados!$I:$I,$3:$3)&lt;&gt;0),SUMIFS(Dados!$F:$F,Dados!$C:$C,$D:$D,Dados!$B:$B,$N$2,Dados!$I:$I,$3:$3)%*$M$2,$M$2))</f>
        <v>0.2</v>
      </c>
      <c r="N29" s="7">
        <f t="shared" si="1"/>
        <v>0.96</v>
      </c>
    </row>
    <row r="30" spans="1:14" ht="15.75" x14ac:dyDescent="0.25">
      <c r="A30" s="1">
        <v>1811</v>
      </c>
      <c r="B30" s="2" t="s">
        <v>44</v>
      </c>
      <c r="C30" s="1" t="s">
        <v>45</v>
      </c>
      <c r="D30" s="43">
        <v>1811</v>
      </c>
      <c r="E30" s="1" t="s">
        <v>89</v>
      </c>
      <c r="F30" s="1" t="s">
        <v>46</v>
      </c>
      <c r="G30" s="1" t="str">
        <f>IF(SUMIFS(Dados!$A:$A,Dados!$C:$C,'IDGF-Abr'!$D:$D,Dados!$B:$B,'IDGF-Abr'!$N$2)=0,"SEM MOVIMENTO","AVALIADO")</f>
        <v>AVALIADO</v>
      </c>
      <c r="H30" s="42">
        <f>IFERROR(IF($G30="SEM MOVIMENTO","",IF(G30="AVALIADO",(VLOOKUP(D30,PPM!B:J,9,FALSE)/100)*$H$2,1*$H$2)),1*$H$2)</f>
        <v>0.15</v>
      </c>
      <c r="I30" s="9">
        <f>IF($G30="SEM MOVIMENTO","",IF(AND($G30="AVALIADO",SUMIFS(Dados!$A:$A,Dados!$C:$C,$D:$D,Dados!$B:$B,$N$2,Dados!$I:$I,$3:$3)&lt;&gt;0),SUMIFS(Dados!$F:$F,Dados!$C:$C,$D:$D,Dados!$B:$B,$N$2,Dados!$I:$I,$3:$3)%*$I$2,$I$2))</f>
        <v>0.15</v>
      </c>
      <c r="J30" s="9">
        <f t="shared" si="0"/>
        <v>0.3</v>
      </c>
      <c r="K30" s="9">
        <f>IF($G30="SEM MOVIMENTO","",IF(AND($G30="AVALIADO",SUMIFS(Dados!$A:$A,Dados!$C:$C,$D:$D,Dados!$B:$B,$N$2,Dados!$I:$I,$3:$3)&lt;&gt;0),SUMIFS(Dados!$F:$F,Dados!$C:$C,$D:$D,Dados!$B:$B,$N$2,Dados!$I:$I,$3:$3)%*$K$2,$K$2))</f>
        <v>0.16000000000000003</v>
      </c>
      <c r="L30" s="9">
        <f>IF($G30="SEM MOVIMENTO","",IF(AND($G30="AVALIADO",SUMIFS(Dados!$A:$A,Dados!$C:$C,$D:$D,Dados!$B:$B,$N$2,Dados!$I:$I,$3:$3)&lt;&gt;0),SUMIFS(Dados!$F:$F,Dados!$C:$C,$D:$D,Dados!$B:$B,$N$2,Dados!$I:$I,$3:$3)%*$L$2,$L$2))</f>
        <v>0.3</v>
      </c>
      <c r="M30" s="9">
        <f>IF($G30="SEM MOVIMENTO","",IF(AND($G30="AVALIADO",SUMIFS(Dados!$A:$A,Dados!$C:$C,$D:$D,Dados!$B:$B,$N$2,Dados!$I:$I,$3:$3)&lt;&gt;0),SUMIFS(Dados!$F:$F,Dados!$C:$C,$D:$D,Dados!$B:$B,$N$2,Dados!$I:$I,$3:$3)%*$M$2,$M$2))</f>
        <v>0.2</v>
      </c>
      <c r="N30" s="7">
        <f t="shared" si="1"/>
        <v>0.96</v>
      </c>
    </row>
    <row r="31" spans="1:14" ht="15.75" x14ac:dyDescent="0.25">
      <c r="A31" s="1">
        <v>2549</v>
      </c>
      <c r="B31" s="2" t="s">
        <v>51</v>
      </c>
      <c r="C31" s="1" t="s">
        <v>52</v>
      </c>
      <c r="D31" s="43">
        <v>2549</v>
      </c>
      <c r="E31" s="1" t="s">
        <v>89</v>
      </c>
      <c r="F31" s="1" t="s">
        <v>46</v>
      </c>
      <c r="G31" s="1" t="str">
        <f>IF(SUMIFS(Dados!$A:$A,Dados!$C:$C,'IDGF-Abr'!$D:$D,Dados!$B:$B,'IDGF-Abr'!$N$2)=0,"SEM MOVIMENTO","AVALIADO")</f>
        <v>AVALIADO</v>
      </c>
      <c r="H31" s="42">
        <f>IFERROR(IF($G31="SEM MOVIMENTO","",IF(G31="AVALIADO",(VLOOKUP(D31,PPM!B:J,9,FALSE)/100)*$H$2,1*$H$2)),1*$H$2)</f>
        <v>0.15</v>
      </c>
      <c r="I31" s="9">
        <f>IF($G31="SEM MOVIMENTO","",IF(AND($G31="AVALIADO",SUMIFS(Dados!$A:$A,Dados!$C:$C,$D:$D,Dados!$B:$B,$N$2,Dados!$I:$I,$3:$3)&lt;&gt;0),SUMIFS(Dados!$F:$F,Dados!$C:$C,$D:$D,Dados!$B:$B,$N$2,Dados!$I:$I,$3:$3)%*$I$2,$I$2))</f>
        <v>0.15</v>
      </c>
      <c r="J31" s="9">
        <f t="shared" si="0"/>
        <v>0.3</v>
      </c>
      <c r="K31" s="9">
        <f>IF($G31="SEM MOVIMENTO","",IF(AND($G31="AVALIADO",SUMIFS(Dados!$A:$A,Dados!$C:$C,$D:$D,Dados!$B:$B,$N$2,Dados!$I:$I,$3:$3)&lt;&gt;0),SUMIFS(Dados!$F:$F,Dados!$C:$C,$D:$D,Dados!$B:$B,$N$2,Dados!$I:$I,$3:$3)%*$K$2,$K$2))</f>
        <v>0.16000000000000003</v>
      </c>
      <c r="L31" s="9">
        <v>0.3</v>
      </c>
      <c r="M31" s="9">
        <f>IF($G31="SEM MOVIMENTO","",IF(AND($G31="AVALIADO",SUMIFS(Dados!$A:$A,Dados!$C:$C,$D:$D,Dados!$B:$B,$N$2,Dados!$I:$I,$3:$3)&lt;&gt;0),SUMIFS(Dados!$F:$F,Dados!$C:$C,$D:$D,Dados!$B:$B,$N$2,Dados!$I:$I,$3:$3)%*$M$2,$M$2))</f>
        <v>0.2</v>
      </c>
      <c r="N31" s="7">
        <f t="shared" si="1"/>
        <v>0.96</v>
      </c>
    </row>
    <row r="32" spans="1:14" ht="15.75" x14ac:dyDescent="0.25">
      <c r="A32" s="1">
        <v>1459</v>
      </c>
      <c r="B32" s="2" t="s">
        <v>107</v>
      </c>
      <c r="C32" s="1" t="s">
        <v>108</v>
      </c>
      <c r="D32" s="43">
        <v>1459</v>
      </c>
      <c r="E32" s="1" t="s">
        <v>89</v>
      </c>
      <c r="F32" s="1" t="s">
        <v>94</v>
      </c>
      <c r="G32" s="1" t="str">
        <f>IF(SUMIFS(Dados!$A:$A,Dados!$C:$C,'IDGF-Abr'!$D:$D,Dados!$B:$B,'IDGF-Abr'!$N$2)=0,"SEM MOVIMENTO","AVALIADO")</f>
        <v>AVALIADO</v>
      </c>
      <c r="H32" s="42">
        <f>IFERROR(IF($G32="SEM MOVIMENTO","",IF(G32="AVALIADO",(VLOOKUP(D32,PPM!B:J,9,FALSE)/100)*$H$2,1*$H$2)),1*$H$2)</f>
        <v>0.15</v>
      </c>
      <c r="I32" s="9">
        <f>IF($G32="SEM MOVIMENTO","",IF(AND($G32="AVALIADO",SUMIFS(Dados!$A:$A,Dados!$C:$C,$D:$D,Dados!$B:$B,$N$2,Dados!$I:$I,$3:$3)&lt;&gt;0),SUMIFS(Dados!$F:$F,Dados!$C:$C,$D:$D,Dados!$B:$B,$N$2,Dados!$I:$I,$3:$3)%*$I$2,$I$2))</f>
        <v>0.15</v>
      </c>
      <c r="J32" s="9">
        <f t="shared" si="0"/>
        <v>0.3</v>
      </c>
      <c r="K32" s="9">
        <f>IF($G32="SEM MOVIMENTO","",IF(AND($G32="AVALIADO",SUMIFS(Dados!$A:$A,Dados!$C:$C,$D:$D,Dados!$B:$B,$N$2,Dados!$I:$I,$3:$3)&lt;&gt;0),SUMIFS(Dados!$F:$F,Dados!$C:$C,$D:$D,Dados!$B:$B,$N$2,Dados!$I:$I,$3:$3)%*$K$2,$K$2))</f>
        <v>0.16000000000000003</v>
      </c>
      <c r="L32" s="9">
        <f>IF($G32="SEM MOVIMENTO","",IF(AND($G32="AVALIADO",SUMIFS(Dados!$A:$A,Dados!$C:$C,$D:$D,Dados!$B:$B,$N$2,Dados!$I:$I,$3:$3)&lt;&gt;0),SUMIFS(Dados!$F:$F,Dados!$C:$C,$D:$D,Dados!$B:$B,$N$2,Dados!$I:$I,$3:$3)%*$L$2,$L$2))</f>
        <v>0.3</v>
      </c>
      <c r="M32" s="9">
        <f>IF($G32="SEM MOVIMENTO","",IF(AND($G32="AVALIADO",SUMIFS(Dados!$A:$A,Dados!$C:$C,$D:$D,Dados!$B:$B,$N$2,Dados!$I:$I,$3:$3)&lt;&gt;0),SUMIFS(Dados!$F:$F,Dados!$C:$C,$D:$D,Dados!$B:$B,$N$2,Dados!$I:$I,$3:$3)%*$M$2,$M$2))</f>
        <v>0.2</v>
      </c>
      <c r="N32" s="7">
        <f t="shared" si="1"/>
        <v>0.96</v>
      </c>
    </row>
    <row r="33" spans="1:14" ht="15.75" x14ac:dyDescent="0.25">
      <c r="A33" s="1">
        <v>1481</v>
      </c>
      <c r="B33" s="2" t="s">
        <v>38</v>
      </c>
      <c r="C33" s="1" t="s">
        <v>39</v>
      </c>
      <c r="D33" s="43">
        <v>1481</v>
      </c>
      <c r="E33" s="1" t="s">
        <v>89</v>
      </c>
      <c r="F33" s="1" t="s">
        <v>40</v>
      </c>
      <c r="G33" s="1" t="str">
        <f>IF(SUMIFS(Dados!$A:$A,Dados!$C:$C,'IDGF-Abr'!$D:$D,Dados!$B:$B,'IDGF-Abr'!$N$2)=0,"SEM MOVIMENTO","AVALIADO")</f>
        <v>AVALIADO</v>
      </c>
      <c r="H33" s="42">
        <f>IFERROR(IF($G33="SEM MOVIMENTO","",IF(G33="AVALIADO",(VLOOKUP(D33,PPM!B:J,9,FALSE)/100)*$H$2,1*$H$2)),1*$H$2)</f>
        <v>0.15</v>
      </c>
      <c r="I33" s="9">
        <f>IF($G33="SEM MOVIMENTO","",IF(AND($G33="AVALIADO",SUMIFS(Dados!$A:$A,Dados!$C:$C,$D:$D,Dados!$B:$B,$N$2,Dados!$I:$I,$3:$3)&lt;&gt;0),SUMIFS(Dados!$F:$F,Dados!$C:$C,$D:$D,Dados!$B:$B,$N$2,Dados!$I:$I,$3:$3)%*$I$2,$I$2))</f>
        <v>0.15</v>
      </c>
      <c r="J33" s="9">
        <f t="shared" si="0"/>
        <v>0.3</v>
      </c>
      <c r="K33" s="9">
        <f>IF($G33="SEM MOVIMENTO","",IF(AND($G33="AVALIADO",SUMIFS(Dados!$A:$A,Dados!$C:$C,$D:$D,Dados!$B:$B,$N$2,Dados!$I:$I,$3:$3)&lt;&gt;0),SUMIFS(Dados!$F:$F,Dados!$C:$C,$D:$D,Dados!$B:$B,$N$2,Dados!$I:$I,$3:$3)%*$K$2,$K$2))</f>
        <v>0.16000000000000003</v>
      </c>
      <c r="L33" s="9">
        <f>IF($G33="SEM MOVIMENTO","",IF(AND($G33="AVALIADO",SUMIFS(Dados!$A:$A,Dados!$C:$C,$D:$D,Dados!$B:$B,$N$2,Dados!$I:$I,$3:$3)&lt;&gt;0),SUMIFS(Dados!$F:$F,Dados!$C:$C,$D:$D,Dados!$B:$B,$N$2,Dados!$I:$I,$3:$3)%*$L$2,$L$2))</f>
        <v>0.3</v>
      </c>
      <c r="M33" s="9">
        <f>IF($G33="SEM MOVIMENTO","",IF(AND($G33="AVALIADO",SUMIFS(Dados!$A:$A,Dados!$C:$C,$D:$D,Dados!$B:$B,$N$2,Dados!$I:$I,$3:$3)&lt;&gt;0),SUMIFS(Dados!$F:$F,Dados!$C:$C,$D:$D,Dados!$B:$B,$N$2,Dados!$I:$I,$3:$3)%*$M$2,$M$2))</f>
        <v>0.2</v>
      </c>
      <c r="N33" s="7">
        <f t="shared" si="1"/>
        <v>0.96</v>
      </c>
    </row>
    <row r="34" spans="1:14" ht="15.75" x14ac:dyDescent="0.25">
      <c r="A34" s="1">
        <v>2035</v>
      </c>
      <c r="B34" s="2" t="s">
        <v>130</v>
      </c>
      <c r="C34" s="1" t="s">
        <v>131</v>
      </c>
      <c r="D34" s="43">
        <v>2035</v>
      </c>
      <c r="E34" s="1" t="s">
        <v>138</v>
      </c>
      <c r="F34" s="1" t="s">
        <v>137</v>
      </c>
      <c r="G34" s="1" t="str">
        <f>IF(SUMIFS(Dados!$A:$A,Dados!$C:$C,'IDGF-Abr'!$D:$D,Dados!$B:$B,'IDGF-Abr'!$N$2)=0,"SEM MOVIMENTO","AVALIADO")</f>
        <v>AVALIADO</v>
      </c>
      <c r="H34" s="42">
        <f>IFERROR(IF($G34="SEM MOVIMENTO","",IF(G34="AVALIADO",(VLOOKUP(D34,PPM!B:J,9,FALSE)/100)*$H$2,1*$H$2)),1*$H$2)</f>
        <v>0.15</v>
      </c>
      <c r="I34" s="9">
        <f>IF($G34="SEM MOVIMENTO","",IF(AND($G34="AVALIADO",SUMIFS(Dados!$A:$A,Dados!$C:$C,$D:$D,Dados!$B:$B,$N$2,Dados!$I:$I,$3:$3)&lt;&gt;0),SUMIFS(Dados!$F:$F,Dados!$C:$C,$D:$D,Dados!$B:$B,$N$2,Dados!$I:$I,$3:$3)%*$I$2,$I$2))</f>
        <v>0.15</v>
      </c>
      <c r="J34" s="9">
        <f t="shared" si="0"/>
        <v>0.3</v>
      </c>
      <c r="K34" s="9">
        <f>IF($G34="SEM MOVIMENTO","",IF(AND($G34="AVALIADO",SUMIFS(Dados!$A:$A,Dados!$C:$C,$D:$D,Dados!$B:$B,$N$2,Dados!$I:$I,$3:$3)&lt;&gt;0),SUMIFS(Dados!$F:$F,Dados!$C:$C,$D:$D,Dados!$B:$B,$N$2,Dados!$I:$I,$3:$3)%*$K$2,$K$2))</f>
        <v>0.16000000000000003</v>
      </c>
      <c r="L34" s="9">
        <f>IF($G34="SEM MOVIMENTO","",IF(AND($G34="AVALIADO",SUMIFS(Dados!$A:$A,Dados!$C:$C,$D:$D,Dados!$B:$B,$N$2,Dados!$I:$I,$3:$3)&lt;&gt;0),SUMIFS(Dados!$F:$F,Dados!$C:$C,$D:$D,Dados!$B:$B,$N$2,Dados!$I:$I,$3:$3)%*$L$2,$L$2))</f>
        <v>0.3</v>
      </c>
      <c r="M34" s="9">
        <f>IF($G34="SEM MOVIMENTO","",IF(AND($G34="AVALIADO",SUMIFS(Dados!$A:$A,Dados!$C:$C,$D:$D,Dados!$B:$B,$N$2,Dados!$I:$I,$3:$3)&lt;&gt;0),SUMIFS(Dados!$F:$F,Dados!$C:$C,$D:$D,Dados!$B:$B,$N$2,Dados!$I:$I,$3:$3)%*$M$2,$M$2))</f>
        <v>0.2</v>
      </c>
      <c r="N34" s="7">
        <f t="shared" si="1"/>
        <v>0.96</v>
      </c>
    </row>
    <row r="35" spans="1:14" ht="15.75" x14ac:dyDescent="0.25">
      <c r="A35" s="1">
        <v>1193</v>
      </c>
      <c r="B35" s="2" t="s">
        <v>117</v>
      </c>
      <c r="C35" s="1" t="s">
        <v>118</v>
      </c>
      <c r="D35" s="43">
        <v>1193</v>
      </c>
      <c r="E35" s="1" t="s">
        <v>138</v>
      </c>
      <c r="F35" s="1" t="s">
        <v>135</v>
      </c>
      <c r="G35" s="1" t="str">
        <f>IF(SUMIFS(Dados!$A:$A,Dados!$C:$C,'IDGF-Abr'!$D:$D,Dados!$B:$B,'IDGF-Abr'!$N$2)=0,"SEM MOVIMENTO","AVALIADO")</f>
        <v>AVALIADO</v>
      </c>
      <c r="H35" s="42">
        <f>IFERROR(IF($G35="SEM MOVIMENTO","",IF(G35="AVALIADO",(VLOOKUP(D35,PPM!B:J,9,FALSE)/100)*$H$2,1*$H$2)),1*$H$2)</f>
        <v>0.15</v>
      </c>
      <c r="I35" s="9">
        <f>IF($G35="SEM MOVIMENTO","",IF(AND($G35="AVALIADO",SUMIFS(Dados!$A:$A,Dados!$C:$C,$D:$D,Dados!$B:$B,$N$2,Dados!$I:$I,$3:$3)&lt;&gt;0),SUMIFS(Dados!$F:$F,Dados!$C:$C,$D:$D,Dados!$B:$B,$N$2,Dados!$I:$I,$3:$3)%*$I$2,$I$2))</f>
        <v>0.15</v>
      </c>
      <c r="J35" s="9">
        <f t="shared" si="0"/>
        <v>0.3</v>
      </c>
      <c r="K35" s="9">
        <f>IF($G35="SEM MOVIMENTO","",IF(AND($G35="AVALIADO",SUMIFS(Dados!$A:$A,Dados!$C:$C,$D:$D,Dados!$B:$B,$N$2,Dados!$I:$I,$3:$3)&lt;&gt;0),SUMIFS(Dados!$F:$F,Dados!$C:$C,$D:$D,Dados!$B:$B,$N$2,Dados!$I:$I,$3:$3)%*$K$2,$K$2))</f>
        <v>0.16000000000000003</v>
      </c>
      <c r="L35" s="9">
        <f>IF($G35="SEM MOVIMENTO","",IF(AND($G35="AVALIADO",SUMIFS(Dados!$A:$A,Dados!$C:$C,$D:$D,Dados!$B:$B,$N$2,Dados!$I:$I,$3:$3)&lt;&gt;0),SUMIFS(Dados!$F:$F,Dados!$C:$C,$D:$D,Dados!$B:$B,$N$2,Dados!$I:$I,$3:$3)%*$L$2,$L$2))</f>
        <v>0.3</v>
      </c>
      <c r="M35" s="9">
        <f>IF($G35="SEM MOVIMENTO","",IF(AND($G35="AVALIADO",SUMIFS(Dados!$A:$A,Dados!$C:$C,$D:$D,Dados!$B:$B,$N$2,Dados!$I:$I,$3:$3)&lt;&gt;0),SUMIFS(Dados!$F:$F,Dados!$C:$C,$D:$D,Dados!$B:$B,$N$2,Dados!$I:$I,$3:$3)%*$M$2,$M$2))</f>
        <v>0.2</v>
      </c>
      <c r="N35" s="7">
        <f t="shared" si="1"/>
        <v>0.96</v>
      </c>
    </row>
    <row r="36" spans="1:14" ht="15.75" x14ac:dyDescent="0.25">
      <c r="A36" s="1">
        <v>1292</v>
      </c>
      <c r="B36" s="2" t="s">
        <v>113</v>
      </c>
      <c r="C36" s="1" t="s">
        <v>114</v>
      </c>
      <c r="D36" s="43">
        <v>1292</v>
      </c>
      <c r="E36" s="1" t="s">
        <v>138</v>
      </c>
      <c r="F36" s="1" t="s">
        <v>134</v>
      </c>
      <c r="G36" s="1" t="str">
        <f>IF(SUMIFS(Dados!$A:$A,Dados!$C:$C,'IDGF-Abr'!$D:$D,Dados!$B:$B,'IDGF-Abr'!$N$2)=0,"SEM MOVIMENTO","AVALIADO")</f>
        <v>AVALIADO</v>
      </c>
      <c r="H36" s="42">
        <f>IFERROR(IF($G36="SEM MOVIMENTO","",IF(G36="AVALIADO",(VLOOKUP(D36,PPM!B:J,9,FALSE)/100)*$H$2,1*$H$2)),1*$H$2)</f>
        <v>0.15</v>
      </c>
      <c r="I36" s="9">
        <f>IF($G36="SEM MOVIMENTO","",IF(AND($G36="AVALIADO",SUMIFS(Dados!$A:$A,Dados!$C:$C,$D:$D,Dados!$B:$B,$N$2,Dados!$I:$I,$3:$3)&lt;&gt;0),SUMIFS(Dados!$F:$F,Dados!$C:$C,$D:$D,Dados!$B:$B,$N$2,Dados!$I:$I,$3:$3)%*$I$2,$I$2))</f>
        <v>0.15</v>
      </c>
      <c r="J36" s="9">
        <f t="shared" ref="J36:J67" si="2">IFERROR(H36+I36,"")</f>
        <v>0.3</v>
      </c>
      <c r="K36" s="9">
        <f>IF($G36="SEM MOVIMENTO","",IF(AND($G36="AVALIADO",SUMIFS(Dados!$A:$A,Dados!$C:$C,$D:$D,Dados!$B:$B,$N$2,Dados!$I:$I,$3:$3)&lt;&gt;0),SUMIFS(Dados!$F:$F,Dados!$C:$C,$D:$D,Dados!$B:$B,$N$2,Dados!$I:$I,$3:$3)%*$K$2,$K$2))</f>
        <v>0.16000000000000003</v>
      </c>
      <c r="L36" s="9">
        <f>IF($G36="SEM MOVIMENTO","",IF(AND($G36="AVALIADO",SUMIFS(Dados!$A:$A,Dados!$C:$C,$D:$D,Dados!$B:$B,$N$2,Dados!$I:$I,$3:$3)&lt;&gt;0),SUMIFS(Dados!$F:$F,Dados!$C:$C,$D:$D,Dados!$B:$B,$N$2,Dados!$I:$I,$3:$3)%*$L$2,$L$2))</f>
        <v>0.3</v>
      </c>
      <c r="M36" s="9">
        <f>IF($G36="SEM MOVIMENTO","",IF(AND($G36="AVALIADO",SUMIFS(Dados!$A:$A,Dados!$C:$C,$D:$D,Dados!$B:$B,$N$2,Dados!$I:$I,$3:$3)&lt;&gt;0),SUMIFS(Dados!$F:$F,Dados!$C:$C,$D:$D,Dados!$B:$B,$N$2,Dados!$I:$I,$3:$3)%*$M$2,$M$2))</f>
        <v>0.2</v>
      </c>
      <c r="N36" s="7">
        <f t="shared" ref="N36:N67" si="3">SUM(J36:M36)</f>
        <v>0.96</v>
      </c>
    </row>
    <row r="37" spans="1:14" ht="15.75" x14ac:dyDescent="0.25">
      <c r="A37" s="1">
        <v>1484</v>
      </c>
      <c r="B37" s="2" t="s">
        <v>126</v>
      </c>
      <c r="C37" s="1" t="s">
        <v>127</v>
      </c>
      <c r="D37" s="43">
        <v>1484</v>
      </c>
      <c r="E37" s="1" t="s">
        <v>138</v>
      </c>
      <c r="F37" s="1" t="s">
        <v>136</v>
      </c>
      <c r="G37" s="1" t="str">
        <f>IF(SUMIFS(Dados!$A:$A,Dados!$C:$C,'IDGF-Abr'!$D:$D,Dados!$B:$B,'IDGF-Abr'!$N$2)=0,"SEM MOVIMENTO","AVALIADO")</f>
        <v>AVALIADO</v>
      </c>
      <c r="H37" s="42">
        <f>IFERROR(IF($G37="SEM MOVIMENTO","",IF(G37="AVALIADO",(VLOOKUP(D37,PPM!B:J,9,FALSE)/100)*$H$2,1*$H$2)),1*$H$2)</f>
        <v>0.15</v>
      </c>
      <c r="I37" s="9">
        <f>IF($G37="SEM MOVIMENTO","",IF(AND($G37="AVALIADO",SUMIFS(Dados!$A:$A,Dados!$C:$C,$D:$D,Dados!$B:$B,$N$2,Dados!$I:$I,$3:$3)&lt;&gt;0),SUMIFS(Dados!$F:$F,Dados!$C:$C,$D:$D,Dados!$B:$B,$N$2,Dados!$I:$I,$3:$3)%*$I$2,$I$2))</f>
        <v>0.15</v>
      </c>
      <c r="J37" s="9">
        <f t="shared" si="2"/>
        <v>0.3</v>
      </c>
      <c r="K37" s="9">
        <f>IF($G37="SEM MOVIMENTO","",IF(AND($G37="AVALIADO",SUMIFS(Dados!$A:$A,Dados!$C:$C,$D:$D,Dados!$B:$B,$N$2,Dados!$I:$I,$3:$3)&lt;&gt;0),SUMIFS(Dados!$F:$F,Dados!$C:$C,$D:$D,Dados!$B:$B,$N$2,Dados!$I:$I,$3:$3)%*$K$2,$K$2))</f>
        <v>0.16000000000000003</v>
      </c>
      <c r="L37" s="9">
        <f>IF($G37="SEM MOVIMENTO","",IF(AND($G37="AVALIADO",SUMIFS(Dados!$A:$A,Dados!$C:$C,$D:$D,Dados!$B:$B,$N$2,Dados!$I:$I,$3:$3)&lt;&gt;0),SUMIFS(Dados!$F:$F,Dados!$C:$C,$D:$D,Dados!$B:$B,$N$2,Dados!$I:$I,$3:$3)%*$L$2,$L$2))</f>
        <v>0.3</v>
      </c>
      <c r="M37" s="9">
        <f>IF($G37="SEM MOVIMENTO","",IF(AND($G37="AVALIADO",SUMIFS(Dados!$A:$A,Dados!$C:$C,$D:$D,Dados!$B:$B,$N$2,Dados!$I:$I,$3:$3)&lt;&gt;0),SUMIFS(Dados!$F:$F,Dados!$C:$C,$D:$D,Dados!$B:$B,$N$2,Dados!$I:$I,$3:$3)%*$M$2,$M$2))</f>
        <v>0.2</v>
      </c>
      <c r="N37" s="7">
        <f t="shared" si="3"/>
        <v>0.96</v>
      </c>
    </row>
    <row r="38" spans="1:14" ht="15.75" x14ac:dyDescent="0.25">
      <c r="A38" s="1">
        <v>1823</v>
      </c>
      <c r="B38" s="2" t="s">
        <v>386</v>
      </c>
      <c r="C38" s="1"/>
      <c r="D38" s="43">
        <v>1823</v>
      </c>
      <c r="E38" s="1"/>
      <c r="F38" s="1"/>
      <c r="G38" s="1" t="str">
        <f>IF(SUMIFS(Dados!$A:$A,Dados!$C:$C,'IDGF-Abr'!$D:$D,Dados!$B:$B,'IDGF-Abr'!$N$2)=0,"SEM MOVIMENTO","AVALIADO")</f>
        <v>AVALIADO</v>
      </c>
      <c r="H38" s="42">
        <f>IFERROR(IF($G38="SEM MOVIMENTO","",IF(G38="AVALIADO",(VLOOKUP(D38,PPM!B:J,9,FALSE)/100)*$H$2,1*$H$2)),1*$H$2)</f>
        <v>0.15</v>
      </c>
      <c r="I38" s="9">
        <f>IF($G38="SEM MOVIMENTO","",IF(AND($G38="AVALIADO",SUMIFS(Dados!$A:$A,Dados!$C:$C,$D:$D,Dados!$B:$B,$N$2,Dados!$I:$I,$3:$3)&lt;&gt;0),SUMIFS(Dados!$F:$F,Dados!$C:$C,$D:$D,Dados!$B:$B,$N$2,Dados!$I:$I,$3:$3)%*$I$2,$I$2))</f>
        <v>0.15</v>
      </c>
      <c r="J38" s="9">
        <f t="shared" si="2"/>
        <v>0.3</v>
      </c>
      <c r="K38" s="9">
        <f>IF($G38="SEM MOVIMENTO","",IF(AND($G38="AVALIADO",SUMIFS(Dados!$A:$A,Dados!$C:$C,$D:$D,Dados!$B:$B,$N$2,Dados!$I:$I,$3:$3)&lt;&gt;0),SUMIFS(Dados!$F:$F,Dados!$C:$C,$D:$D,Dados!$B:$B,$N$2,Dados!$I:$I,$3:$3)%*$K$2,$K$2))</f>
        <v>0.16000000000000003</v>
      </c>
      <c r="L38" s="9">
        <f>IF($G38="SEM MOVIMENTO","",IF(AND($G38="AVALIADO",SUMIFS(Dados!$A:$A,Dados!$C:$C,$D:$D,Dados!$B:$B,$N$2,Dados!$I:$I,$3:$3)&lt;&gt;0),SUMIFS(Dados!$F:$F,Dados!$C:$C,$D:$D,Dados!$B:$B,$N$2,Dados!$I:$I,$3:$3)%*$L$2,$L$2))</f>
        <v>0.3</v>
      </c>
      <c r="M38" s="9">
        <f>IF($G38="SEM MOVIMENTO","",IF(AND($G38="AVALIADO",SUMIFS(Dados!$A:$A,Dados!$C:$C,$D:$D,Dados!$B:$B,$N$2,Dados!$I:$I,$3:$3)&lt;&gt;0),SUMIFS(Dados!$F:$F,Dados!$C:$C,$D:$D,Dados!$B:$B,$N$2,Dados!$I:$I,$3:$3)%*$M$2,$M$2))</f>
        <v>0.2</v>
      </c>
      <c r="N38" s="7">
        <f t="shared" si="3"/>
        <v>0.96</v>
      </c>
    </row>
    <row r="39" spans="1:14" ht="15.75" x14ac:dyDescent="0.25">
      <c r="A39" s="1">
        <v>1298</v>
      </c>
      <c r="B39" s="2" t="s">
        <v>30</v>
      </c>
      <c r="C39" s="1" t="s">
        <v>31</v>
      </c>
      <c r="D39" s="43">
        <v>1298</v>
      </c>
      <c r="E39" s="1" t="s">
        <v>90</v>
      </c>
      <c r="F39" s="1" t="s">
        <v>32</v>
      </c>
      <c r="G39" s="1" t="str">
        <f>IF(SUMIFS(Dados!$A:$A,Dados!$C:$C,'IDGF-Abr'!$D:$D,Dados!$B:$B,'IDGF-Abr'!$N$2)=0,"SEM MOVIMENTO","AVALIADO")</f>
        <v>AVALIADO</v>
      </c>
      <c r="H39" s="42">
        <f>IFERROR(IF($G39="SEM MOVIMENTO","",IF(G39="AVALIADO",(VLOOKUP(D39,PPM!B:J,9,FALSE)/100)*$H$2,1*$H$2)),1*$H$2)</f>
        <v>0.15</v>
      </c>
      <c r="I39" s="9">
        <f>IF($G39="SEM MOVIMENTO","",IF(AND($G39="AVALIADO",SUMIFS(Dados!$A:$A,Dados!$C:$C,$D:$D,Dados!$B:$B,$N$2,Dados!$I:$I,$3:$3)&lt;&gt;0),SUMIFS(Dados!$F:$F,Dados!$C:$C,$D:$D,Dados!$B:$B,$N$2,Dados!$I:$I,$3:$3)%*$I$2,$I$2))</f>
        <v>0.15</v>
      </c>
      <c r="J39" s="9">
        <f t="shared" si="2"/>
        <v>0.3</v>
      </c>
      <c r="K39" s="9">
        <f>IF($G39="SEM MOVIMENTO","",IF(AND($G39="AVALIADO",SUMIFS(Dados!$A:$A,Dados!$C:$C,$D:$D,Dados!$B:$B,$N$2,Dados!$I:$I,$3:$3)&lt;&gt;0),SUMIFS(Dados!$F:$F,Dados!$C:$C,$D:$D,Dados!$B:$B,$N$2,Dados!$I:$I,$3:$3)%*$K$2,$K$2))</f>
        <v>0.18000000000000002</v>
      </c>
      <c r="L39" s="9">
        <v>0.3</v>
      </c>
      <c r="M39" s="9">
        <f>IF($G39="SEM MOVIMENTO","",IF(AND($G39="AVALIADO",SUMIFS(Dados!$A:$A,Dados!$C:$C,$D:$D,Dados!$B:$B,$N$2,Dados!$I:$I,$3:$3)&lt;&gt;0),SUMIFS(Dados!$F:$F,Dados!$C:$C,$D:$D,Dados!$B:$B,$N$2,Dados!$I:$I,$3:$3)%*$M$2,$M$2))</f>
        <v>0.2</v>
      </c>
      <c r="N39" s="7">
        <f t="shared" si="3"/>
        <v>0.98</v>
      </c>
    </row>
    <row r="40" spans="1:14" ht="15.75" x14ac:dyDescent="0.25">
      <c r="A40" s="1">
        <v>1428</v>
      </c>
      <c r="B40" s="2" t="s">
        <v>81</v>
      </c>
      <c r="C40" s="1" t="s">
        <v>82</v>
      </c>
      <c r="D40" s="43">
        <v>1428</v>
      </c>
      <c r="E40" s="1" t="s">
        <v>90</v>
      </c>
      <c r="F40" s="1" t="s">
        <v>80</v>
      </c>
      <c r="G40" s="1" t="str">
        <f>IF(SUMIFS(Dados!$A:$A,Dados!$C:$C,'IDGF-Abr'!$D:$D,Dados!$B:$B,'IDGF-Abr'!$N$2)=0,"SEM MOVIMENTO","AVALIADO")</f>
        <v>AVALIADO</v>
      </c>
      <c r="H40" s="42">
        <f>IFERROR(IF($G40="SEM MOVIMENTO","",IF(G40="AVALIADO",(VLOOKUP(D40,PPM!B:J,9,FALSE)/100)*$H$2,1*$H$2)),1*$H$2)</f>
        <v>0.15</v>
      </c>
      <c r="I40" s="9">
        <f>IF($G40="SEM MOVIMENTO","",IF(AND($G40="AVALIADO",SUMIFS(Dados!$A:$A,Dados!$C:$C,$D:$D,Dados!$B:$B,$N$2,Dados!$I:$I,$3:$3)&lt;&gt;0),SUMIFS(Dados!$F:$F,Dados!$C:$C,$D:$D,Dados!$B:$B,$N$2,Dados!$I:$I,$3:$3)%*$I$2,$I$2))</f>
        <v>0.15</v>
      </c>
      <c r="J40" s="9">
        <f t="shared" si="2"/>
        <v>0.3</v>
      </c>
      <c r="K40" s="9">
        <f>IF($G40="SEM MOVIMENTO","",IF(AND($G40="AVALIADO",SUMIFS(Dados!$A:$A,Dados!$C:$C,$D:$D,Dados!$B:$B,$N$2,Dados!$I:$I,$3:$3)&lt;&gt;0),SUMIFS(Dados!$F:$F,Dados!$C:$C,$D:$D,Dados!$B:$B,$N$2,Dados!$I:$I,$3:$3)%*$K$2,$K$2))</f>
        <v>0.18000000000000002</v>
      </c>
      <c r="L40" s="9">
        <f>IF($G40="SEM MOVIMENTO","",IF(AND($G40="AVALIADO",SUMIFS(Dados!$A:$A,Dados!$C:$C,$D:$D,Dados!$B:$B,$N$2,Dados!$I:$I,$3:$3)&lt;&gt;0),SUMIFS(Dados!$F:$F,Dados!$C:$C,$D:$D,Dados!$B:$B,$N$2,Dados!$I:$I,$3:$3)%*$L$2,$L$2))</f>
        <v>0.3</v>
      </c>
      <c r="M40" s="9">
        <f>IF($G40="SEM MOVIMENTO","",IF(AND($G40="AVALIADO",SUMIFS(Dados!$A:$A,Dados!$C:$C,$D:$D,Dados!$B:$B,$N$2,Dados!$I:$I,$3:$3)&lt;&gt;0),SUMIFS(Dados!$F:$F,Dados!$C:$C,$D:$D,Dados!$B:$B,$N$2,Dados!$I:$I,$3:$3)%*$M$2,$M$2))</f>
        <v>0.2</v>
      </c>
      <c r="N40" s="7">
        <f t="shared" si="3"/>
        <v>0.98</v>
      </c>
    </row>
    <row r="41" spans="1:14" ht="15.75" x14ac:dyDescent="0.25">
      <c r="A41" s="1">
        <v>1495</v>
      </c>
      <c r="B41" s="2" t="s">
        <v>15</v>
      </c>
      <c r="C41" s="1" t="s">
        <v>16</v>
      </c>
      <c r="D41" s="43">
        <v>1495</v>
      </c>
      <c r="E41" s="1" t="s">
        <v>90</v>
      </c>
      <c r="F41" s="1" t="s">
        <v>17</v>
      </c>
      <c r="G41" s="1" t="str">
        <f>IF(SUMIFS(Dados!$A:$A,Dados!$C:$C,'IDGF-Abr'!$D:$D,Dados!$B:$B,'IDGF-Abr'!$N$2)=0,"SEM MOVIMENTO","AVALIADO")</f>
        <v>AVALIADO</v>
      </c>
      <c r="H41" s="42">
        <f>IFERROR(IF($G41="SEM MOVIMENTO","",IF(G41="AVALIADO",(VLOOKUP(D41,PPM!B:J,9,FALSE)/100)*$H$2,1*$H$2)),1*$H$2)</f>
        <v>0.15</v>
      </c>
      <c r="I41" s="9">
        <f>IF($G41="SEM MOVIMENTO","",IF(AND($G41="AVALIADO",SUMIFS(Dados!$A:$A,Dados!$C:$C,$D:$D,Dados!$B:$B,$N$2,Dados!$I:$I,$3:$3)&lt;&gt;0),SUMIFS(Dados!$F:$F,Dados!$C:$C,$D:$D,Dados!$B:$B,$N$2,Dados!$I:$I,$3:$3)%*$I$2,$I$2))</f>
        <v>0.15</v>
      </c>
      <c r="J41" s="9">
        <f t="shared" si="2"/>
        <v>0.3</v>
      </c>
      <c r="K41" s="9">
        <f>IF($G41="SEM MOVIMENTO","",IF(AND($G41="AVALIADO",SUMIFS(Dados!$A:$A,Dados!$C:$C,$D:$D,Dados!$B:$B,$N$2,Dados!$I:$I,$3:$3)&lt;&gt;0),SUMIFS(Dados!$F:$F,Dados!$C:$C,$D:$D,Dados!$B:$B,$N$2,Dados!$I:$I,$3:$3)%*$K$2,$K$2))</f>
        <v>0.18000000000000002</v>
      </c>
      <c r="L41" s="9">
        <f>IF($G41="SEM MOVIMENTO","",IF(AND($G41="AVALIADO",SUMIFS(Dados!$A:$A,Dados!$C:$C,$D:$D,Dados!$B:$B,$N$2,Dados!$I:$I,$3:$3)&lt;&gt;0),SUMIFS(Dados!$F:$F,Dados!$C:$C,$D:$D,Dados!$B:$B,$N$2,Dados!$I:$I,$3:$3)%*$L$2,$L$2))</f>
        <v>0.3</v>
      </c>
      <c r="M41" s="9">
        <f>IF($G41="SEM MOVIMENTO","",IF(AND($G41="AVALIADO",SUMIFS(Dados!$A:$A,Dados!$C:$C,$D:$D,Dados!$B:$B,$N$2,Dados!$I:$I,$3:$3)&lt;&gt;0),SUMIFS(Dados!$F:$F,Dados!$C:$C,$D:$D,Dados!$B:$B,$N$2,Dados!$I:$I,$3:$3)%*$M$2,$M$2))</f>
        <v>0.2</v>
      </c>
      <c r="N41" s="7">
        <f t="shared" si="3"/>
        <v>0.98</v>
      </c>
    </row>
    <row r="42" spans="1:14" ht="15.75" x14ac:dyDescent="0.25">
      <c r="A42" s="1">
        <v>1806</v>
      </c>
      <c r="B42" s="2" t="s">
        <v>4</v>
      </c>
      <c r="C42" s="1" t="s">
        <v>5</v>
      </c>
      <c r="D42" s="43">
        <v>1806</v>
      </c>
      <c r="E42" s="1" t="s">
        <v>89</v>
      </c>
      <c r="F42" s="1" t="s">
        <v>6</v>
      </c>
      <c r="G42" s="1" t="str">
        <f>IF(SUMIFS(Dados!$A:$A,Dados!$C:$C,'IDGF-Abr'!$D:$D,Dados!$B:$B,'IDGF-Abr'!$N$2)=0,"SEM MOVIMENTO","AVALIADO")</f>
        <v>AVALIADO</v>
      </c>
      <c r="H42" s="42">
        <f>IFERROR(IF($G42="SEM MOVIMENTO","",IF(G42="AVALIADO",(VLOOKUP(D42,PPM!B:J,9,FALSE)/100)*$H$2,1*$H$2)),1*$H$2)</f>
        <v>0.15</v>
      </c>
      <c r="I42" s="9">
        <f>IF($G42="SEM MOVIMENTO","",IF(AND($G42="AVALIADO",SUMIFS(Dados!$A:$A,Dados!$C:$C,$D:$D,Dados!$B:$B,$N$2,Dados!$I:$I,$3:$3)&lt;&gt;0),SUMIFS(Dados!$F:$F,Dados!$C:$C,$D:$D,Dados!$B:$B,$N$2,Dados!$I:$I,$3:$3)%*$I$2,$I$2))</f>
        <v>0.15</v>
      </c>
      <c r="J42" s="9">
        <f t="shared" si="2"/>
        <v>0.3</v>
      </c>
      <c r="K42" s="9">
        <f>IF($G42="SEM MOVIMENTO","",IF(AND($G42="AVALIADO",SUMIFS(Dados!$A:$A,Dados!$C:$C,$D:$D,Dados!$B:$B,$N$2,Dados!$I:$I,$3:$3)&lt;&gt;0),SUMIFS(Dados!$F:$F,Dados!$C:$C,$D:$D,Dados!$B:$B,$N$2,Dados!$I:$I,$3:$3)%*$K$2,$K$2))</f>
        <v>0.18000000000000002</v>
      </c>
      <c r="L42" s="9">
        <f>IF($G42="SEM MOVIMENTO","",IF(AND($G42="AVALIADO",SUMIFS(Dados!$A:$A,Dados!$C:$C,$D:$D,Dados!$B:$B,$N$2,Dados!$I:$I,$3:$3)&lt;&gt;0),SUMIFS(Dados!$F:$F,Dados!$C:$C,$D:$D,Dados!$B:$B,$N$2,Dados!$I:$I,$3:$3)%*$L$2,$L$2))</f>
        <v>0.3</v>
      </c>
      <c r="M42" s="9">
        <f>IF($G42="SEM MOVIMENTO","",IF(AND($G42="AVALIADO",SUMIFS(Dados!$A:$A,Dados!$C:$C,$D:$D,Dados!$B:$B,$N$2,Dados!$I:$I,$3:$3)&lt;&gt;0),SUMIFS(Dados!$F:$F,Dados!$C:$C,$D:$D,Dados!$B:$B,$N$2,Dados!$I:$I,$3:$3)%*$M$2,$M$2))</f>
        <v>0.2</v>
      </c>
      <c r="N42" s="7">
        <f t="shared" si="3"/>
        <v>0.98</v>
      </c>
    </row>
    <row r="43" spans="1:14" ht="15.75" x14ac:dyDescent="0.25">
      <c r="A43" s="1">
        <v>2040</v>
      </c>
      <c r="B43" s="2" t="s">
        <v>7</v>
      </c>
      <c r="C43" s="1" t="s">
        <v>8</v>
      </c>
      <c r="D43" s="43">
        <v>2040</v>
      </c>
      <c r="E43" s="1" t="s">
        <v>89</v>
      </c>
      <c r="F43" s="1" t="s">
        <v>6</v>
      </c>
      <c r="G43" s="1" t="str">
        <f>IF(SUMIFS(Dados!$A:$A,Dados!$C:$C,'IDGF-Abr'!$D:$D,Dados!$B:$B,'IDGF-Abr'!$N$2)=0,"SEM MOVIMENTO","AVALIADO")</f>
        <v>AVALIADO</v>
      </c>
      <c r="H43" s="42">
        <f>IFERROR(IF($G43="SEM MOVIMENTO","",IF(G43="AVALIADO",(VLOOKUP(D43,PPM!B:J,9,FALSE)/100)*$H$2,1*$H$2)),1*$H$2)</f>
        <v>0.15</v>
      </c>
      <c r="I43" s="9">
        <f>IF($G43="SEM MOVIMENTO","",IF(AND($G43="AVALIADO",SUMIFS(Dados!$A:$A,Dados!$C:$C,$D:$D,Dados!$B:$B,$N$2,Dados!$I:$I,$3:$3)&lt;&gt;0),SUMIFS(Dados!$F:$F,Dados!$C:$C,$D:$D,Dados!$B:$B,$N$2,Dados!$I:$I,$3:$3)%*$I$2,$I$2))</f>
        <v>0.15</v>
      </c>
      <c r="J43" s="9">
        <f t="shared" si="2"/>
        <v>0.3</v>
      </c>
      <c r="K43" s="9">
        <f>IF($G43="SEM MOVIMENTO","",IF(AND($G43="AVALIADO",SUMIFS(Dados!$A:$A,Dados!$C:$C,$D:$D,Dados!$B:$B,$N$2,Dados!$I:$I,$3:$3)&lt;&gt;0),SUMIFS(Dados!$F:$F,Dados!$C:$C,$D:$D,Dados!$B:$B,$N$2,Dados!$I:$I,$3:$3)%*$K$2,$K$2))</f>
        <v>0.18000000000000002</v>
      </c>
      <c r="L43" s="9">
        <v>0.3</v>
      </c>
      <c r="M43" s="9">
        <f>IF($G43="SEM MOVIMENTO","",IF(AND($G43="AVALIADO",SUMIFS(Dados!$A:$A,Dados!$C:$C,$D:$D,Dados!$B:$B,$N$2,Dados!$I:$I,$3:$3)&lt;&gt;0),SUMIFS(Dados!$F:$F,Dados!$C:$C,$D:$D,Dados!$B:$B,$N$2,Dados!$I:$I,$3:$3)%*$M$2,$M$2))</f>
        <v>0.2</v>
      </c>
      <c r="N43" s="7">
        <f t="shared" si="3"/>
        <v>0.98</v>
      </c>
    </row>
    <row r="44" spans="1:14" ht="15.75" x14ac:dyDescent="0.25">
      <c r="A44" s="1">
        <v>1903</v>
      </c>
      <c r="B44" s="2" t="s">
        <v>99</v>
      </c>
      <c r="C44" s="1" t="s">
        <v>100</v>
      </c>
      <c r="D44" s="43">
        <v>1903</v>
      </c>
      <c r="E44" s="1" t="s">
        <v>89</v>
      </c>
      <c r="F44" s="1" t="s">
        <v>94</v>
      </c>
      <c r="G44" s="1" t="str">
        <f>IF(SUMIFS(Dados!$A:$A,Dados!$C:$C,'IDGF-Abr'!$D:$D,Dados!$B:$B,'IDGF-Abr'!$N$2)=0,"SEM MOVIMENTO","AVALIADO")</f>
        <v>AVALIADO</v>
      </c>
      <c r="H44" s="42">
        <f>IFERROR(IF($G44="SEM MOVIMENTO","",IF(G44="AVALIADO",(VLOOKUP(D44,PPM!B:J,9,FALSE)/100)*$H$2,1*$H$2)),1*$H$2)</f>
        <v>0.15</v>
      </c>
      <c r="I44" s="9">
        <f>IF($G44="SEM MOVIMENTO","",IF(AND($G44="AVALIADO",SUMIFS(Dados!$A:$A,Dados!$C:$C,$D:$D,Dados!$B:$B,$N$2,Dados!$I:$I,$3:$3)&lt;&gt;0),SUMIFS(Dados!$F:$F,Dados!$C:$C,$D:$D,Dados!$B:$B,$N$2,Dados!$I:$I,$3:$3)%*$I$2,$I$2))</f>
        <v>0.15</v>
      </c>
      <c r="J44" s="9">
        <f t="shared" si="2"/>
        <v>0.3</v>
      </c>
      <c r="K44" s="9">
        <f>IF($G44="SEM MOVIMENTO","",IF(AND($G44="AVALIADO",SUMIFS(Dados!$A:$A,Dados!$C:$C,$D:$D,Dados!$B:$B,$N$2,Dados!$I:$I,$3:$3)&lt;&gt;0),SUMIFS(Dados!$F:$F,Dados!$C:$C,$D:$D,Dados!$B:$B,$N$2,Dados!$I:$I,$3:$3)%*$K$2,$K$2))</f>
        <v>0.18000000000000002</v>
      </c>
      <c r="L44" s="9">
        <f>IF($G44="SEM MOVIMENTO","",IF(AND($G44="AVALIADO",SUMIFS(Dados!$A:$A,Dados!$C:$C,$D:$D,Dados!$B:$B,$N$2,Dados!$I:$I,$3:$3)&lt;&gt;0),SUMIFS(Dados!$F:$F,Dados!$C:$C,$D:$D,Dados!$B:$B,$N$2,Dados!$I:$I,$3:$3)%*$L$2,$L$2))</f>
        <v>0.3</v>
      </c>
      <c r="M44" s="9">
        <f>IF($G44="SEM MOVIMENTO","",IF(AND($G44="AVALIADO",SUMIFS(Dados!$A:$A,Dados!$C:$C,$D:$D,Dados!$B:$B,$N$2,Dados!$I:$I,$3:$3)&lt;&gt;0),SUMIFS(Dados!$F:$F,Dados!$C:$C,$D:$D,Dados!$B:$B,$N$2,Dados!$I:$I,$3:$3)%*$M$2,$M$2))</f>
        <v>0.2</v>
      </c>
      <c r="N44" s="7">
        <f t="shared" si="3"/>
        <v>0.98</v>
      </c>
    </row>
    <row r="45" spans="1:14" ht="15.75" x14ac:dyDescent="0.25">
      <c r="A45" s="1">
        <v>2541</v>
      </c>
      <c r="B45" s="2" t="s">
        <v>9</v>
      </c>
      <c r="C45" s="1" t="s">
        <v>10</v>
      </c>
      <c r="D45" s="43">
        <v>2541</v>
      </c>
      <c r="E45" s="1" t="s">
        <v>89</v>
      </c>
      <c r="F45" s="1" t="s">
        <v>6</v>
      </c>
      <c r="G45" s="1" t="str">
        <f>IF(SUMIFS(Dados!$A:$A,Dados!$C:$C,'IDGF-Abr'!$D:$D,Dados!$B:$B,'IDGF-Abr'!$N$2)=0,"SEM MOVIMENTO","AVALIADO")</f>
        <v>AVALIADO</v>
      </c>
      <c r="H45" s="42">
        <f>IFERROR(IF($G45="SEM MOVIMENTO","",IF(G45="AVALIADO",(VLOOKUP(D45,PPM!B:J,9,FALSE)/100)*$H$2,1*$H$2)),1*$H$2)</f>
        <v>0.15</v>
      </c>
      <c r="I45" s="9">
        <f>IF($G45="SEM MOVIMENTO","",IF(AND($G45="AVALIADO",SUMIFS(Dados!$A:$A,Dados!$C:$C,$D:$D,Dados!$B:$B,$N$2,Dados!$I:$I,$3:$3)&lt;&gt;0),SUMIFS(Dados!$F:$F,Dados!$C:$C,$D:$D,Dados!$B:$B,$N$2,Dados!$I:$I,$3:$3)%*$I$2,$I$2))</f>
        <v>0.15</v>
      </c>
      <c r="J45" s="9">
        <f t="shared" si="2"/>
        <v>0.3</v>
      </c>
      <c r="K45" s="9">
        <f>IF($G45="SEM MOVIMENTO","",IF(AND($G45="AVALIADO",SUMIFS(Dados!$A:$A,Dados!$C:$C,$D:$D,Dados!$B:$B,$N$2,Dados!$I:$I,$3:$3)&lt;&gt;0),SUMIFS(Dados!$F:$F,Dados!$C:$C,$D:$D,Dados!$B:$B,$N$2,Dados!$I:$I,$3:$3)%*$K$2,$K$2))</f>
        <v>0.18000000000000002</v>
      </c>
      <c r="L45" s="9">
        <f>IF($G45="SEM MOVIMENTO","",IF(AND($G45="AVALIADO",SUMIFS(Dados!$A:$A,Dados!$C:$C,$D:$D,Dados!$B:$B,$N$2,Dados!$I:$I,$3:$3)&lt;&gt;0),SUMIFS(Dados!$F:$F,Dados!$C:$C,$D:$D,Dados!$B:$B,$N$2,Dados!$I:$I,$3:$3)%*$L$2,$L$2))</f>
        <v>0.3</v>
      </c>
      <c r="M45" s="9">
        <f>IF($G45="SEM MOVIMENTO","",IF(AND($G45="AVALIADO",SUMIFS(Dados!$A:$A,Dados!$C:$C,$D:$D,Dados!$B:$B,$N$2,Dados!$I:$I,$3:$3)&lt;&gt;0),SUMIFS(Dados!$F:$F,Dados!$C:$C,$D:$D,Dados!$B:$B,$N$2,Dados!$I:$I,$3:$3)%*$M$2,$M$2))</f>
        <v>0.2</v>
      </c>
      <c r="N45" s="7">
        <f t="shared" si="3"/>
        <v>0.98</v>
      </c>
    </row>
    <row r="46" spans="1:14" ht="15.75" x14ac:dyDescent="0.25">
      <c r="A46" s="1">
        <v>1827</v>
      </c>
      <c r="B46" s="2" t="s">
        <v>13</v>
      </c>
      <c r="C46" s="1" t="s">
        <v>14</v>
      </c>
      <c r="D46" s="43">
        <v>1827</v>
      </c>
      <c r="E46" s="1" t="s">
        <v>89</v>
      </c>
      <c r="F46" s="1" t="s">
        <v>6</v>
      </c>
      <c r="G46" s="1" t="str">
        <f>IF(SUMIFS(Dados!$A:$A,Dados!$C:$C,'IDGF-Abr'!$D:$D,Dados!$B:$B,'IDGF-Abr'!$N$2)=0,"SEM MOVIMENTO","AVALIADO")</f>
        <v>AVALIADO</v>
      </c>
      <c r="H46" s="42">
        <f>IFERROR(IF($G46="SEM MOVIMENTO","",IF(G46="AVALIADO",(VLOOKUP(D46,PPM!B:J,9,FALSE)/100)*$H$2,1*$H$2)),1*$H$2)</f>
        <v>0.15</v>
      </c>
      <c r="I46" s="9">
        <f>IF($G46="SEM MOVIMENTO","",IF(AND($G46="AVALIADO",SUMIFS(Dados!$A:$A,Dados!$C:$C,$D:$D,Dados!$B:$B,$N$2,Dados!$I:$I,$3:$3)&lt;&gt;0),SUMIFS(Dados!$F:$F,Dados!$C:$C,$D:$D,Dados!$B:$B,$N$2,Dados!$I:$I,$3:$3)%*$I$2,$I$2))</f>
        <v>0.15</v>
      </c>
      <c r="J46" s="9">
        <f t="shared" si="2"/>
        <v>0.3</v>
      </c>
      <c r="K46" s="9">
        <f>IF($G46="SEM MOVIMENTO","",IF(AND($G46="AVALIADO",SUMIFS(Dados!$A:$A,Dados!$C:$C,$D:$D,Dados!$B:$B,$N$2,Dados!$I:$I,$3:$3)&lt;&gt;0),SUMIFS(Dados!$F:$F,Dados!$C:$C,$D:$D,Dados!$B:$B,$N$2,Dados!$I:$I,$3:$3)%*$K$2,$K$2))</f>
        <v>0.18000000000000002</v>
      </c>
      <c r="L46" s="9">
        <f>IF($G46="SEM MOVIMENTO","",IF(AND($G46="AVALIADO",SUMIFS(Dados!$A:$A,Dados!$C:$C,$D:$D,Dados!$B:$B,$N$2,Dados!$I:$I,$3:$3)&lt;&gt;0),SUMIFS(Dados!$F:$F,Dados!$C:$C,$D:$D,Dados!$B:$B,$N$2,Dados!$I:$I,$3:$3)%*$L$2,$L$2))</f>
        <v>0.3</v>
      </c>
      <c r="M46" s="9">
        <f>IF($G46="SEM MOVIMENTO","",IF(AND($G46="AVALIADO",SUMIFS(Dados!$A:$A,Dados!$C:$C,$D:$D,Dados!$B:$B,$N$2,Dados!$I:$I,$3:$3)&lt;&gt;0),SUMIFS(Dados!$F:$F,Dados!$C:$C,$D:$D,Dados!$B:$B,$N$2,Dados!$I:$I,$3:$3)%*$M$2,$M$2))</f>
        <v>0.2</v>
      </c>
      <c r="N46" s="7">
        <f t="shared" si="3"/>
        <v>0.98</v>
      </c>
    </row>
    <row r="47" spans="1:14" ht="15.75" x14ac:dyDescent="0.25">
      <c r="A47" s="1">
        <v>1280</v>
      </c>
      <c r="B47" s="2" t="s">
        <v>53</v>
      </c>
      <c r="C47" s="1" t="s">
        <v>54</v>
      </c>
      <c r="D47" s="43">
        <v>1280</v>
      </c>
      <c r="E47" s="1" t="s">
        <v>89</v>
      </c>
      <c r="F47" s="1" t="s">
        <v>55</v>
      </c>
      <c r="G47" s="1" t="str">
        <f>IF(SUMIFS(Dados!$A:$A,Dados!$C:$C,'IDGF-Abr'!$D:$D,Dados!$B:$B,'IDGF-Abr'!$N$2)=0,"SEM MOVIMENTO","AVALIADO")</f>
        <v>AVALIADO</v>
      </c>
      <c r="H47" s="42">
        <f>IFERROR(IF($G47="SEM MOVIMENTO","",IF(G47="AVALIADO",(VLOOKUP(D47,PPM!B:J,9,FALSE)/100)*$H$2,1*$H$2)),1*$H$2)</f>
        <v>0.15</v>
      </c>
      <c r="I47" s="9">
        <f>IF($G47="SEM MOVIMENTO","",IF(AND($G47="AVALIADO",SUMIFS(Dados!$A:$A,Dados!$C:$C,$D:$D,Dados!$B:$B,$N$2,Dados!$I:$I,$3:$3)&lt;&gt;0),SUMIFS(Dados!$F:$F,Dados!$C:$C,$D:$D,Dados!$B:$B,$N$2,Dados!$I:$I,$3:$3)%*$I$2,$I$2))</f>
        <v>0.15</v>
      </c>
      <c r="J47" s="9">
        <f t="shared" si="2"/>
        <v>0.3</v>
      </c>
      <c r="K47" s="9">
        <f>IF($G47="SEM MOVIMENTO","",IF(AND($G47="AVALIADO",SUMIFS(Dados!$A:$A,Dados!$C:$C,$D:$D,Dados!$B:$B,$N$2,Dados!$I:$I,$3:$3)&lt;&gt;0),SUMIFS(Dados!$F:$F,Dados!$C:$C,$D:$D,Dados!$B:$B,$N$2,Dados!$I:$I,$3:$3)%*$K$2,$K$2))</f>
        <v>0.18000000000000002</v>
      </c>
      <c r="L47" s="9">
        <f>IF($G47="SEM MOVIMENTO","",IF(AND($G47="AVALIADO",SUMIFS(Dados!$A:$A,Dados!$C:$C,$D:$D,Dados!$B:$B,$N$2,Dados!$I:$I,$3:$3)&lt;&gt;0),SUMIFS(Dados!$F:$F,Dados!$C:$C,$D:$D,Dados!$B:$B,$N$2,Dados!$I:$I,$3:$3)%*$L$2,$L$2))</f>
        <v>0.3</v>
      </c>
      <c r="M47" s="9">
        <f>IF($G47="SEM MOVIMENTO","",IF(AND($G47="AVALIADO",SUMIFS(Dados!$A:$A,Dados!$C:$C,$D:$D,Dados!$B:$B,$N$2,Dados!$I:$I,$3:$3)&lt;&gt;0),SUMIFS(Dados!$F:$F,Dados!$C:$C,$D:$D,Dados!$B:$B,$N$2,Dados!$I:$I,$3:$3)%*$M$2,$M$2))</f>
        <v>0.2</v>
      </c>
      <c r="N47" s="7">
        <f t="shared" si="3"/>
        <v>0.98</v>
      </c>
    </row>
    <row r="48" spans="1:14" ht="15.75" x14ac:dyDescent="0.25">
      <c r="A48" s="1">
        <v>1402</v>
      </c>
      <c r="B48" s="2" t="s">
        <v>56</v>
      </c>
      <c r="C48" s="1" t="s">
        <v>57</v>
      </c>
      <c r="D48" s="43">
        <v>1402</v>
      </c>
      <c r="E48" s="1" t="s">
        <v>89</v>
      </c>
      <c r="F48" s="1" t="s">
        <v>58</v>
      </c>
      <c r="G48" s="1" t="str">
        <f>IF(SUMIFS(Dados!$A:$A,Dados!$C:$C,'IDGF-Abr'!$D:$D,Dados!$B:$B,'IDGF-Abr'!$N$2)=0,"SEM MOVIMENTO","AVALIADO")</f>
        <v>AVALIADO</v>
      </c>
      <c r="H48" s="42">
        <f>IFERROR(IF($G48="SEM MOVIMENTO","",IF(G48="AVALIADO",(VLOOKUP(D48,PPM!B:J,9,FALSE)/100)*$H$2,1*$H$2)),1*$H$2)</f>
        <v>0.15</v>
      </c>
      <c r="I48" s="9">
        <f>IF($G48="SEM MOVIMENTO","",IF(AND($G48="AVALIADO",SUMIFS(Dados!$A:$A,Dados!$C:$C,$D:$D,Dados!$B:$B,$N$2,Dados!$I:$I,$3:$3)&lt;&gt;0),SUMIFS(Dados!$F:$F,Dados!$C:$C,$D:$D,Dados!$B:$B,$N$2,Dados!$I:$I,$3:$3)%*$I$2,$I$2))</f>
        <v>0.15</v>
      </c>
      <c r="J48" s="9">
        <f t="shared" si="2"/>
        <v>0.3</v>
      </c>
      <c r="K48" s="9">
        <f>IF($G48="SEM MOVIMENTO","",IF(AND($G48="AVALIADO",SUMIFS(Dados!$A:$A,Dados!$C:$C,$D:$D,Dados!$B:$B,$N$2,Dados!$I:$I,$3:$3)&lt;&gt;0),SUMIFS(Dados!$F:$F,Dados!$C:$C,$D:$D,Dados!$B:$B,$N$2,Dados!$I:$I,$3:$3)%*$K$2,$K$2))</f>
        <v>0.18000000000000002</v>
      </c>
      <c r="L48" s="9">
        <f>IF($G48="SEM MOVIMENTO","",IF(AND($G48="AVALIADO",SUMIFS(Dados!$A:$A,Dados!$C:$C,$D:$D,Dados!$B:$B,$N$2,Dados!$I:$I,$3:$3)&lt;&gt;0),SUMIFS(Dados!$F:$F,Dados!$C:$C,$D:$D,Dados!$B:$B,$N$2,Dados!$I:$I,$3:$3)%*$L$2,$L$2))</f>
        <v>0.3</v>
      </c>
      <c r="M48" s="9">
        <f>IF($G48="SEM MOVIMENTO","",IF(AND($G48="AVALIADO",SUMIFS(Dados!$A:$A,Dados!$C:$C,$D:$D,Dados!$B:$B,$N$2,Dados!$I:$I,$3:$3)&lt;&gt;0),SUMIFS(Dados!$F:$F,Dados!$C:$C,$D:$D,Dados!$B:$B,$N$2,Dados!$I:$I,$3:$3)%*$M$2,$M$2))</f>
        <v>0.2</v>
      </c>
      <c r="N48" s="7">
        <f t="shared" si="3"/>
        <v>0.98</v>
      </c>
    </row>
    <row r="49" spans="1:14" ht="15.75" x14ac:dyDescent="0.25">
      <c r="A49" s="1">
        <v>1067</v>
      </c>
      <c r="B49" s="2" t="s">
        <v>115</v>
      </c>
      <c r="C49" s="1" t="s">
        <v>116</v>
      </c>
      <c r="D49" s="43">
        <v>1067</v>
      </c>
      <c r="E49" s="1" t="s">
        <v>138</v>
      </c>
      <c r="F49" s="1" t="s">
        <v>134</v>
      </c>
      <c r="G49" s="1" t="str">
        <f>IF(SUMIFS(Dados!$A:$A,Dados!$C:$C,'IDGF-Abr'!$D:$D,Dados!$B:$B,'IDGF-Abr'!$N$2)=0,"SEM MOVIMENTO","AVALIADO")</f>
        <v>AVALIADO</v>
      </c>
      <c r="H49" s="42">
        <f>IFERROR(IF($G49="SEM MOVIMENTO","",IF(G49="AVALIADO",(VLOOKUP(D49,PPM!B:J,9,FALSE)/100)*$H$2,1*$H$2)),1*$H$2)</f>
        <v>0.15</v>
      </c>
      <c r="I49" s="9">
        <f>IF($G49="SEM MOVIMENTO","",IF(AND($G49="AVALIADO",SUMIFS(Dados!$A:$A,Dados!$C:$C,$D:$D,Dados!$B:$B,$N$2,Dados!$I:$I,$3:$3)&lt;&gt;0),SUMIFS(Dados!$F:$F,Dados!$C:$C,$D:$D,Dados!$B:$B,$N$2,Dados!$I:$I,$3:$3)%*$I$2,$I$2))</f>
        <v>0.15</v>
      </c>
      <c r="J49" s="9">
        <f t="shared" si="2"/>
        <v>0.3</v>
      </c>
      <c r="K49" s="9">
        <f>IF($G49="SEM MOVIMENTO","",IF(AND($G49="AVALIADO",SUMIFS(Dados!$A:$A,Dados!$C:$C,$D:$D,Dados!$B:$B,$N$2,Dados!$I:$I,$3:$3)&lt;&gt;0),SUMIFS(Dados!$F:$F,Dados!$C:$C,$D:$D,Dados!$B:$B,$N$2,Dados!$I:$I,$3:$3)%*$K$2,$K$2))</f>
        <v>0.19</v>
      </c>
      <c r="L49" s="9">
        <v>0.3</v>
      </c>
      <c r="M49" s="9">
        <f>IF($G49="SEM MOVIMENTO","",IF(AND($G49="AVALIADO",SUMIFS(Dados!$A:$A,Dados!$C:$C,$D:$D,Dados!$B:$B,$N$2,Dados!$I:$I,$3:$3)&lt;&gt;0),SUMIFS(Dados!$F:$F,Dados!$C:$C,$D:$D,Dados!$B:$B,$N$2,Dados!$I:$I,$3:$3)%*$M$2,$M$2))</f>
        <v>0.2</v>
      </c>
      <c r="N49" s="7">
        <f t="shared" si="3"/>
        <v>0.99</v>
      </c>
    </row>
    <row r="50" spans="1:14" ht="15.75" x14ac:dyDescent="0.25">
      <c r="A50" s="1">
        <v>1219</v>
      </c>
      <c r="B50" s="3" t="s">
        <v>68</v>
      </c>
      <c r="C50" s="1" t="s">
        <v>69</v>
      </c>
      <c r="D50" s="43">
        <v>1219</v>
      </c>
      <c r="E50" s="1" t="s">
        <v>91</v>
      </c>
      <c r="F50" s="1" t="s">
        <v>70</v>
      </c>
      <c r="G50" s="1" t="str">
        <f>IF(SUMIFS(Dados!$A:$A,Dados!$C:$C,'IDGF-Abr'!$D:$D,Dados!$B:$B,'IDGF-Abr'!$N$2)=0,"SEM MOVIMENTO","AVALIADO")</f>
        <v>AVALIADO</v>
      </c>
      <c r="H50" s="42">
        <f>IFERROR(IF($G50="SEM MOVIMENTO","",IF(G50="AVALIADO",(VLOOKUP(D50,PPM!B:J,9,FALSE)/100)*$H$2,1*$H$2)),1*$H$2)</f>
        <v>0.15</v>
      </c>
      <c r="I50" s="9">
        <f>IF($G50="SEM MOVIMENTO","",IF(AND($G50="AVALIADO",SUMIFS(Dados!$A:$A,Dados!$C:$C,$D:$D,Dados!$B:$B,$N$2,Dados!$I:$I,$3:$3)&lt;&gt;0),SUMIFS(Dados!$F:$F,Dados!$C:$C,$D:$D,Dados!$B:$B,$N$2,Dados!$I:$I,$3:$3)%*$I$2,$I$2))</f>
        <v>0.15</v>
      </c>
      <c r="J50" s="9">
        <f t="shared" si="2"/>
        <v>0.3</v>
      </c>
      <c r="K50" s="9">
        <f>IF($G50="SEM MOVIMENTO","",IF(AND($G50="AVALIADO",SUMIFS(Dados!$A:$A,Dados!$C:$C,$D:$D,Dados!$B:$B,$N$2,Dados!$I:$I,$3:$3)&lt;&gt;0),SUMIFS(Dados!$F:$F,Dados!$C:$C,$D:$D,Dados!$B:$B,$N$2,Dados!$I:$I,$3:$3)%*$K$2,$K$2))</f>
        <v>0.19</v>
      </c>
      <c r="L50" s="9">
        <v>0.3</v>
      </c>
      <c r="M50" s="9">
        <f>IF($G50="SEM MOVIMENTO","",IF(AND($G50="AVALIADO",SUMIFS(Dados!$A:$A,Dados!$C:$C,$D:$D,Dados!$B:$B,$N$2,Dados!$I:$I,$3:$3)&lt;&gt;0),SUMIFS(Dados!$F:$F,Dados!$C:$C,$D:$D,Dados!$B:$B,$N$2,Dados!$I:$I,$3:$3)%*$M$2,$M$2))</f>
        <v>0.2</v>
      </c>
      <c r="N50" s="7">
        <f t="shared" si="3"/>
        <v>0.99</v>
      </c>
    </row>
    <row r="51" spans="1:14" ht="15.75" x14ac:dyDescent="0.25">
      <c r="A51" s="1">
        <v>1184</v>
      </c>
      <c r="B51" s="3" t="s">
        <v>76</v>
      </c>
      <c r="C51" s="1" t="s">
        <v>77</v>
      </c>
      <c r="D51" s="43">
        <v>1184</v>
      </c>
      <c r="E51" s="1" t="s">
        <v>90</v>
      </c>
      <c r="F51" s="1" t="s">
        <v>64</v>
      </c>
      <c r="G51" s="1" t="str">
        <f>IF(SUMIFS(Dados!$A:$A,Dados!$C:$C,'IDGF-Abr'!$D:$D,Dados!$B:$B,'IDGF-Abr'!$N$2)=0,"SEM MOVIMENTO","AVALIADO")</f>
        <v>AVALIADO</v>
      </c>
      <c r="H51" s="42">
        <f>IFERROR(IF($G51="SEM MOVIMENTO","",IF(G51="AVALIADO",(VLOOKUP(D51,PPM!B:J,9,FALSE)/100)*$H$2,1*$H$2)),1*$H$2)</f>
        <v>0.15</v>
      </c>
      <c r="I51" s="9">
        <f>IF($G51="SEM MOVIMENTO","",IF(AND($G51="AVALIADO",SUMIFS(Dados!$A:$A,Dados!$C:$C,$D:$D,Dados!$B:$B,$N$2,Dados!$I:$I,$3:$3)&lt;&gt;0),SUMIFS(Dados!$F:$F,Dados!$C:$C,$D:$D,Dados!$B:$B,$N$2,Dados!$I:$I,$3:$3)%*$I$2,$I$2))</f>
        <v>0.15</v>
      </c>
      <c r="J51" s="9">
        <f t="shared" si="2"/>
        <v>0.3</v>
      </c>
      <c r="K51" s="9">
        <f>IF($G51="SEM MOVIMENTO","",IF(AND($G51="AVALIADO",SUMIFS(Dados!$A:$A,Dados!$C:$C,$D:$D,Dados!$B:$B,$N$2,Dados!$I:$I,$3:$3)&lt;&gt;0),SUMIFS(Dados!$F:$F,Dados!$C:$C,$D:$D,Dados!$B:$B,$N$2,Dados!$I:$I,$3:$3)%*$K$2,$K$2))</f>
        <v>0.2</v>
      </c>
      <c r="L51" s="9">
        <f>IF($G51="SEM MOVIMENTO","",IF(AND($G51="AVALIADO",SUMIFS(Dados!$A:$A,Dados!$C:$C,$D:$D,Dados!$B:$B,$N$2,Dados!$I:$I,$3:$3)&lt;&gt;0),SUMIFS(Dados!$F:$F,Dados!$C:$C,$D:$D,Dados!$B:$B,$N$2,Dados!$I:$I,$3:$3)%*$L$2,$L$2))</f>
        <v>0.3</v>
      </c>
      <c r="M51" s="9">
        <f>IF($G51="SEM MOVIMENTO","",IF(AND($G51="AVALIADO",SUMIFS(Dados!$A:$A,Dados!$C:$C,$D:$D,Dados!$B:$B,$N$2,Dados!$I:$I,$3:$3)&lt;&gt;0),SUMIFS(Dados!$F:$F,Dados!$C:$C,$D:$D,Dados!$B:$B,$N$2,Dados!$I:$I,$3:$3)%*$M$2,$M$2))</f>
        <v>0.2</v>
      </c>
      <c r="N51" s="7">
        <f t="shared" si="3"/>
        <v>1</v>
      </c>
    </row>
    <row r="52" spans="1:14" ht="15.75" x14ac:dyDescent="0.25">
      <c r="A52" s="1">
        <v>1875</v>
      </c>
      <c r="B52" s="2" t="s">
        <v>86</v>
      </c>
      <c r="C52" s="1" t="s">
        <v>87</v>
      </c>
      <c r="D52" s="43">
        <v>1875</v>
      </c>
      <c r="E52" s="1" t="s">
        <v>90</v>
      </c>
      <c r="F52" s="1" t="s">
        <v>80</v>
      </c>
      <c r="G52" s="1" t="str">
        <f>IF(SUMIFS(Dados!$A:$A,Dados!$C:$C,'IDGF-Abr'!$D:$D,Dados!$B:$B,'IDGF-Abr'!$N$2)=0,"SEM MOVIMENTO","AVALIADO")</f>
        <v>AVALIADO</v>
      </c>
      <c r="H52" s="42">
        <f>IFERROR(IF($G52="SEM MOVIMENTO","",IF(G52="AVALIADO",(VLOOKUP(D52,PPM!B:J,9,FALSE)/100)*$H$2,1*$H$2)),1*$H$2)</f>
        <v>0.15</v>
      </c>
      <c r="I52" s="9">
        <f>IF($G52="SEM MOVIMENTO","",IF(AND($G52="AVALIADO",SUMIFS(Dados!$A:$A,Dados!$C:$C,$D:$D,Dados!$B:$B,$N$2,Dados!$I:$I,$3:$3)&lt;&gt;0),SUMIFS(Dados!$F:$F,Dados!$C:$C,$D:$D,Dados!$B:$B,$N$2,Dados!$I:$I,$3:$3)%*$I$2,$I$2))</f>
        <v>0.15</v>
      </c>
      <c r="J52" s="9">
        <f t="shared" si="2"/>
        <v>0.3</v>
      </c>
      <c r="K52" s="9">
        <f>IF($G52="SEM MOVIMENTO","",IF(AND($G52="AVALIADO",SUMIFS(Dados!$A:$A,Dados!$C:$C,$D:$D,Dados!$B:$B,$N$2,Dados!$I:$I,$3:$3)&lt;&gt;0),SUMIFS(Dados!$F:$F,Dados!$C:$C,$D:$D,Dados!$B:$B,$N$2,Dados!$I:$I,$3:$3)%*$K$2,$K$2))</f>
        <v>0.2</v>
      </c>
      <c r="L52" s="9">
        <v>0.3</v>
      </c>
      <c r="M52" s="9">
        <f>IF($G52="SEM MOVIMENTO","",IF(AND($G52="AVALIADO",SUMIFS(Dados!$A:$A,Dados!$C:$C,$D:$D,Dados!$B:$B,$N$2,Dados!$I:$I,$3:$3)&lt;&gt;0),SUMIFS(Dados!$F:$F,Dados!$C:$C,$D:$D,Dados!$B:$B,$N$2,Dados!$I:$I,$3:$3)%*$M$2,$M$2))</f>
        <v>0.2</v>
      </c>
      <c r="N52" s="7">
        <f t="shared" si="3"/>
        <v>1</v>
      </c>
    </row>
    <row r="53" spans="1:14" ht="15.75" x14ac:dyDescent="0.25">
      <c r="A53" s="1">
        <v>1832</v>
      </c>
      <c r="B53" s="2" t="s">
        <v>18</v>
      </c>
      <c r="C53" s="1" t="s">
        <v>19</v>
      </c>
      <c r="D53" s="43">
        <v>1832</v>
      </c>
      <c r="E53" s="1" t="s">
        <v>90</v>
      </c>
      <c r="F53" s="1" t="s">
        <v>20</v>
      </c>
      <c r="G53" s="1" t="str">
        <f>IF(SUMIFS(Dados!$A:$A,Dados!$C:$C,'IDGF-Abr'!$D:$D,Dados!$B:$B,'IDGF-Abr'!$N$2)=0,"SEM MOVIMENTO","AVALIADO")</f>
        <v>AVALIADO</v>
      </c>
      <c r="H53" s="42">
        <f>IFERROR(IF($G53="SEM MOVIMENTO","",IF(G53="AVALIADO",(VLOOKUP(D53,PPM!B:J,9,FALSE)/100)*$H$2,1*$H$2)),1*$H$2)</f>
        <v>0.15</v>
      </c>
      <c r="I53" s="9">
        <f>IF($G53="SEM MOVIMENTO","",IF(AND($G53="AVALIADO",SUMIFS(Dados!$A:$A,Dados!$C:$C,$D:$D,Dados!$B:$B,$N$2,Dados!$I:$I,$3:$3)&lt;&gt;0),SUMIFS(Dados!$F:$F,Dados!$C:$C,$D:$D,Dados!$B:$B,$N$2,Dados!$I:$I,$3:$3)%*$I$2,$I$2))</f>
        <v>0.15</v>
      </c>
      <c r="J53" s="9">
        <f t="shared" si="2"/>
        <v>0.3</v>
      </c>
      <c r="K53" s="9">
        <f>IF($G53="SEM MOVIMENTO","",IF(AND($G53="AVALIADO",SUMIFS(Dados!$A:$A,Dados!$C:$C,$D:$D,Dados!$B:$B,$N$2,Dados!$I:$I,$3:$3)&lt;&gt;0),SUMIFS(Dados!$F:$F,Dados!$C:$C,$D:$D,Dados!$B:$B,$N$2,Dados!$I:$I,$3:$3)%*$K$2,$K$2))</f>
        <v>0.2</v>
      </c>
      <c r="L53" s="9">
        <v>0.3</v>
      </c>
      <c r="M53" s="9">
        <f>IF($G53="SEM MOVIMENTO","",IF(AND($G53="AVALIADO",SUMIFS(Dados!$A:$A,Dados!$C:$C,$D:$D,Dados!$B:$B,$N$2,Dados!$I:$I,$3:$3)&lt;&gt;0),SUMIFS(Dados!$F:$F,Dados!$C:$C,$D:$D,Dados!$B:$B,$N$2,Dados!$I:$I,$3:$3)%*$M$2,$M$2))</f>
        <v>0.2</v>
      </c>
      <c r="N53" s="7">
        <f t="shared" si="3"/>
        <v>1</v>
      </c>
    </row>
    <row r="54" spans="1:14" ht="15.75" x14ac:dyDescent="0.25">
      <c r="A54" s="1">
        <v>1829</v>
      </c>
      <c r="B54" s="2" t="s">
        <v>78</v>
      </c>
      <c r="C54" s="1" t="s">
        <v>79</v>
      </c>
      <c r="D54" s="43">
        <v>1829</v>
      </c>
      <c r="E54" s="1" t="s">
        <v>90</v>
      </c>
      <c r="F54" s="1" t="s">
        <v>80</v>
      </c>
      <c r="G54" s="1" t="str">
        <f>IF(SUMIFS(Dados!$A:$A,Dados!$C:$C,'IDGF-Abr'!$D:$D,Dados!$B:$B,'IDGF-Abr'!$N$2)=0,"SEM MOVIMENTO","AVALIADO")</f>
        <v>AVALIADO</v>
      </c>
      <c r="H54" s="42">
        <f>IFERROR(IF($G54="SEM MOVIMENTO","",IF(G54="AVALIADO",(VLOOKUP(D54,PPM!B:J,9,FALSE)/100)*$H$2,1*$H$2)),1*$H$2)</f>
        <v>0.15</v>
      </c>
      <c r="I54" s="9">
        <f>IF($G54="SEM MOVIMENTO","",IF(AND($G54="AVALIADO",SUMIFS(Dados!$A:$A,Dados!$C:$C,$D:$D,Dados!$B:$B,$N$2,Dados!$I:$I,$3:$3)&lt;&gt;0),SUMIFS(Dados!$F:$F,Dados!$C:$C,$D:$D,Dados!$B:$B,$N$2,Dados!$I:$I,$3:$3)%*$I$2,$I$2))</f>
        <v>0.15</v>
      </c>
      <c r="J54" s="9">
        <f t="shared" si="2"/>
        <v>0.3</v>
      </c>
      <c r="K54" s="9">
        <f>IF($G54="SEM MOVIMENTO","",IF(AND($G54="AVALIADO",SUMIFS(Dados!$A:$A,Dados!$C:$C,$D:$D,Dados!$B:$B,$N$2,Dados!$I:$I,$3:$3)&lt;&gt;0),SUMIFS(Dados!$F:$F,Dados!$C:$C,$D:$D,Dados!$B:$B,$N$2,Dados!$I:$I,$3:$3)%*$K$2,$K$2))</f>
        <v>0.2</v>
      </c>
      <c r="L54" s="9">
        <f>IF($G54="SEM MOVIMENTO","",IF(AND($G54="AVALIADO",SUMIFS(Dados!$A:$A,Dados!$C:$C,$D:$D,Dados!$B:$B,$N$2,Dados!$I:$I,$3:$3)&lt;&gt;0),SUMIFS(Dados!$F:$F,Dados!$C:$C,$D:$D,Dados!$B:$B,$N$2,Dados!$I:$I,$3:$3)%*$L$2,$L$2))</f>
        <v>0.3</v>
      </c>
      <c r="M54" s="9">
        <f>IF($G54="SEM MOVIMENTO","",IF(AND($G54="AVALIADO",SUMIFS(Dados!$A:$A,Dados!$C:$C,$D:$D,Dados!$B:$B,$N$2,Dados!$I:$I,$3:$3)&lt;&gt;0),SUMIFS(Dados!$F:$F,Dados!$C:$C,$D:$D,Dados!$B:$B,$N$2,Dados!$I:$I,$3:$3)%*$M$2,$M$2))</f>
        <v>0.2</v>
      </c>
      <c r="N54" s="7">
        <f t="shared" si="3"/>
        <v>1</v>
      </c>
    </row>
    <row r="55" spans="1:14" ht="15.75" x14ac:dyDescent="0.25">
      <c r="A55" s="1">
        <v>1295</v>
      </c>
      <c r="B55" s="3" t="s">
        <v>73</v>
      </c>
      <c r="C55" s="1" t="s">
        <v>74</v>
      </c>
      <c r="D55" s="43">
        <v>1295</v>
      </c>
      <c r="E55" s="1" t="s">
        <v>90</v>
      </c>
      <c r="F55" s="1" t="s">
        <v>75</v>
      </c>
      <c r="G55" s="1" t="str">
        <f>IF(SUMIFS(Dados!$A:$A,Dados!$C:$C,'IDGF-Abr'!$D:$D,Dados!$B:$B,'IDGF-Abr'!$N$2)=0,"SEM MOVIMENTO","AVALIADO")</f>
        <v>AVALIADO</v>
      </c>
      <c r="H55" s="42">
        <f>IFERROR(IF($G55="SEM MOVIMENTO","",IF(G55="AVALIADO",(VLOOKUP(D55,PPM!B:J,9,FALSE)/100)*$H$2,1*$H$2)),1*$H$2)</f>
        <v>0.15</v>
      </c>
      <c r="I55" s="9">
        <f>IF($G55="SEM MOVIMENTO","",IF(AND($G55="AVALIADO",SUMIFS(Dados!$A:$A,Dados!$C:$C,$D:$D,Dados!$B:$B,$N$2,Dados!$I:$I,$3:$3)&lt;&gt;0),SUMIFS(Dados!$F:$F,Dados!$C:$C,$D:$D,Dados!$B:$B,$N$2,Dados!$I:$I,$3:$3)%*$I$2,$I$2))</f>
        <v>0.15</v>
      </c>
      <c r="J55" s="9">
        <f t="shared" si="2"/>
        <v>0.3</v>
      </c>
      <c r="K55" s="9">
        <f>IF($G55="SEM MOVIMENTO","",IF(AND($G55="AVALIADO",SUMIFS(Dados!$A:$A,Dados!$C:$C,$D:$D,Dados!$B:$B,$N$2,Dados!$I:$I,$3:$3)&lt;&gt;0),SUMIFS(Dados!$F:$F,Dados!$C:$C,$D:$D,Dados!$B:$B,$N$2,Dados!$I:$I,$3:$3)%*$K$2,$K$2))</f>
        <v>0.2</v>
      </c>
      <c r="L55" s="9">
        <v>0.3</v>
      </c>
      <c r="M55" s="9">
        <f>IF($G55="SEM MOVIMENTO","",IF(AND($G55="AVALIADO",SUMIFS(Dados!$A:$A,Dados!$C:$C,$D:$D,Dados!$B:$B,$N$2,Dados!$I:$I,$3:$3)&lt;&gt;0),SUMIFS(Dados!$F:$F,Dados!$C:$C,$D:$D,Dados!$B:$B,$N$2,Dados!$I:$I,$3:$3)%*$M$2,$M$2))</f>
        <v>0.2</v>
      </c>
      <c r="N55" s="7">
        <f t="shared" si="3"/>
        <v>1</v>
      </c>
    </row>
    <row r="56" spans="1:14" ht="15.75" x14ac:dyDescent="0.25">
      <c r="A56" s="1">
        <v>1796</v>
      </c>
      <c r="B56" s="2" t="s">
        <v>59</v>
      </c>
      <c r="C56" s="1" t="s">
        <v>60</v>
      </c>
      <c r="D56" s="43">
        <v>1796</v>
      </c>
      <c r="E56" s="1" t="s">
        <v>91</v>
      </c>
      <c r="F56" s="1" t="s">
        <v>61</v>
      </c>
      <c r="G56" s="1" t="str">
        <f>IF(SUMIFS(Dados!$A:$A,Dados!$C:$C,'IDGF-Abr'!$D:$D,Dados!$B:$B,'IDGF-Abr'!$N$2)=0,"SEM MOVIMENTO","AVALIADO")</f>
        <v>AVALIADO</v>
      </c>
      <c r="H56" s="42">
        <f>IFERROR(IF($G56="SEM MOVIMENTO","",IF(G56="AVALIADO",(VLOOKUP(D56,PPM!B:J,9,FALSE)/100)*$H$2,1*$H$2)),1*$H$2)</f>
        <v>0.15</v>
      </c>
      <c r="I56" s="9">
        <f>IF($G56="SEM MOVIMENTO","",IF(AND($G56="AVALIADO",SUMIFS(Dados!$A:$A,Dados!$C:$C,$D:$D,Dados!$B:$B,$N$2,Dados!$I:$I,$3:$3)&lt;&gt;0),SUMIFS(Dados!$F:$F,Dados!$C:$C,$D:$D,Dados!$B:$B,$N$2,Dados!$I:$I,$3:$3)%*$I$2,$I$2))</f>
        <v>0.15</v>
      </c>
      <c r="J56" s="9">
        <f t="shared" si="2"/>
        <v>0.3</v>
      </c>
      <c r="K56" s="9">
        <f>IF($G56="SEM MOVIMENTO","",IF(AND($G56="AVALIADO",SUMIFS(Dados!$A:$A,Dados!$C:$C,$D:$D,Dados!$B:$B,$N$2,Dados!$I:$I,$3:$3)&lt;&gt;0),SUMIFS(Dados!$F:$F,Dados!$C:$C,$D:$D,Dados!$B:$B,$N$2,Dados!$I:$I,$3:$3)%*$K$2,$K$2))</f>
        <v>0.2</v>
      </c>
      <c r="L56" s="9">
        <f>IF($G56="SEM MOVIMENTO","",IF(AND($G56="AVALIADO",SUMIFS(Dados!$A:$A,Dados!$C:$C,$D:$D,Dados!$B:$B,$N$2,Dados!$I:$I,$3:$3)&lt;&gt;0),SUMIFS(Dados!$F:$F,Dados!$C:$C,$D:$D,Dados!$B:$B,$N$2,Dados!$I:$I,$3:$3)%*$L$2,$L$2))</f>
        <v>0.3</v>
      </c>
      <c r="M56" s="9">
        <f>IF($G56="SEM MOVIMENTO","",IF(AND($G56="AVALIADO",SUMIFS(Dados!$A:$A,Dados!$C:$C,$D:$D,Dados!$B:$B,$N$2,Dados!$I:$I,$3:$3)&lt;&gt;0),SUMIFS(Dados!$F:$F,Dados!$C:$C,$D:$D,Dados!$B:$B,$N$2,Dados!$I:$I,$3:$3)%*$M$2,$M$2))</f>
        <v>0.2</v>
      </c>
      <c r="N56" s="7">
        <f t="shared" si="3"/>
        <v>1</v>
      </c>
    </row>
    <row r="57" spans="1:14" ht="15.75" x14ac:dyDescent="0.25">
      <c r="A57" s="1">
        <v>2041</v>
      </c>
      <c r="B57" s="2" t="s">
        <v>65</v>
      </c>
      <c r="C57" s="1" t="s">
        <v>66</v>
      </c>
      <c r="D57" s="43">
        <v>2041</v>
      </c>
      <c r="E57" s="1" t="s">
        <v>91</v>
      </c>
      <c r="F57" s="1" t="s">
        <v>67</v>
      </c>
      <c r="G57" s="1" t="str">
        <f>IF(SUMIFS(Dados!$A:$A,Dados!$C:$C,'IDGF-Abr'!$D:$D,Dados!$B:$B,'IDGF-Abr'!$N$2)=0,"SEM MOVIMENTO","AVALIADO")</f>
        <v>AVALIADO</v>
      </c>
      <c r="H57" s="42">
        <f>IFERROR(IF($G57="SEM MOVIMENTO","",IF(G57="AVALIADO",(VLOOKUP(D57,PPM!B:J,9,FALSE)/100)*$H$2,1*$H$2)),1*$H$2)</f>
        <v>0.15</v>
      </c>
      <c r="I57" s="9">
        <f>IF($G57="SEM MOVIMENTO","",IF(AND($G57="AVALIADO",SUMIFS(Dados!$A:$A,Dados!$C:$C,$D:$D,Dados!$B:$B,$N$2,Dados!$I:$I,$3:$3)&lt;&gt;0),SUMIFS(Dados!$F:$F,Dados!$C:$C,$D:$D,Dados!$B:$B,$N$2,Dados!$I:$I,$3:$3)%*$I$2,$I$2))</f>
        <v>0.15</v>
      </c>
      <c r="J57" s="9">
        <f t="shared" si="2"/>
        <v>0.3</v>
      </c>
      <c r="K57" s="9">
        <f>IF($G57="SEM MOVIMENTO","",IF(AND($G57="AVALIADO",SUMIFS(Dados!$A:$A,Dados!$C:$C,$D:$D,Dados!$B:$B,$N$2,Dados!$I:$I,$3:$3)&lt;&gt;0),SUMIFS(Dados!$F:$F,Dados!$C:$C,$D:$D,Dados!$B:$B,$N$2,Dados!$I:$I,$3:$3)%*$K$2,$K$2))</f>
        <v>0.2</v>
      </c>
      <c r="L57" s="9">
        <f>IF($G57="SEM MOVIMENTO","",IF(AND($G57="AVALIADO",SUMIFS(Dados!$A:$A,Dados!$C:$C,$D:$D,Dados!$B:$B,$N$2,Dados!$I:$I,$3:$3)&lt;&gt;0),SUMIFS(Dados!$F:$F,Dados!$C:$C,$D:$D,Dados!$B:$B,$N$2,Dados!$I:$I,$3:$3)%*$L$2,$L$2))</f>
        <v>0.3</v>
      </c>
      <c r="M57" s="9">
        <f>IF($G57="SEM MOVIMENTO","",IF(AND($G57="AVALIADO",SUMIFS(Dados!$A:$A,Dados!$C:$C,$D:$D,Dados!$B:$B,$N$2,Dados!$I:$I,$3:$3)&lt;&gt;0),SUMIFS(Dados!$F:$F,Dados!$C:$C,$D:$D,Dados!$B:$B,$N$2,Dados!$I:$I,$3:$3)%*$M$2,$M$2))</f>
        <v>0.2</v>
      </c>
      <c r="N57" s="7">
        <f t="shared" si="3"/>
        <v>1</v>
      </c>
    </row>
  </sheetData>
  <autoFilter ref="A3:N57" xr:uid="{00000000-0009-0000-0000-000006000000}">
    <sortState xmlns:xlrd2="http://schemas.microsoft.com/office/spreadsheetml/2017/richdata2" ref="A4:N57">
      <sortCondition ref="N3:N57"/>
    </sortState>
  </autoFilter>
  <mergeCells count="1">
    <mergeCell ref="B1:B2"/>
  </mergeCells>
  <conditionalFormatting sqref="N4:N1048576">
    <cfRule type="cellIs" dxfId="3" priority="1" operator="between">
      <formula>0.69</formula>
      <formula>0.01</formula>
    </cfRule>
    <cfRule type="cellIs" dxfId="2" priority="2" operator="between">
      <formula>0.7</formula>
      <formula>0.79</formula>
    </cfRule>
    <cfRule type="cellIs" dxfId="1" priority="3" operator="between">
      <formula>0.8</formula>
      <formula>0.89</formula>
    </cfRule>
    <cfRule type="cellIs" dxfId="0" priority="4" operator="greaterThanOrEqual">
      <formula>0.9</formula>
    </cfRule>
  </conditionalFormatting>
  <pageMargins left="0.25" right="0.25" top="0.75" bottom="0.75" header="0.3" footer="0.3"/>
  <pageSetup paperSize="9" scale="61" fitToHeight="0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4"/>
  <sheetViews>
    <sheetView showGridLines="0" workbookViewId="0">
      <selection activeCell="B19" sqref="B19"/>
    </sheetView>
  </sheetViews>
  <sheetFormatPr defaultRowHeight="15" x14ac:dyDescent="0.25"/>
  <cols>
    <col min="1" max="1" width="30.28515625" bestFit="1" customWidth="1"/>
    <col min="2" max="2" width="22.28515625" bestFit="1" customWidth="1"/>
    <col min="7" max="7" width="10.7109375" bestFit="1" customWidth="1"/>
  </cols>
  <sheetData>
    <row r="1" spans="1:7" x14ac:dyDescent="0.25">
      <c r="A1" t="s">
        <v>185</v>
      </c>
      <c r="B1" t="s">
        <v>139</v>
      </c>
      <c r="C1" s="8">
        <v>0.4</v>
      </c>
    </row>
    <row r="2" spans="1:7" x14ac:dyDescent="0.25">
      <c r="A2" t="s">
        <v>155</v>
      </c>
      <c r="B2" t="s">
        <v>143</v>
      </c>
      <c r="C2" s="8">
        <v>0.2</v>
      </c>
      <c r="G2" s="18">
        <v>44927</v>
      </c>
    </row>
    <row r="3" spans="1:7" x14ac:dyDescent="0.25">
      <c r="A3" t="s">
        <v>156</v>
      </c>
      <c r="B3" t="s">
        <v>142</v>
      </c>
      <c r="C3" s="8">
        <v>0.1</v>
      </c>
      <c r="G3" s="18">
        <v>44958</v>
      </c>
    </row>
    <row r="4" spans="1:7" x14ac:dyDescent="0.25">
      <c r="A4" t="s">
        <v>157</v>
      </c>
      <c r="B4" t="s">
        <v>141</v>
      </c>
      <c r="C4" s="8">
        <v>0.1</v>
      </c>
      <c r="G4" s="18">
        <v>44986</v>
      </c>
    </row>
    <row r="5" spans="1:7" x14ac:dyDescent="0.25">
      <c r="A5" t="s">
        <v>154</v>
      </c>
      <c r="B5" t="s">
        <v>140</v>
      </c>
      <c r="C5" s="8">
        <v>0.2</v>
      </c>
      <c r="G5" s="18">
        <v>45017</v>
      </c>
    </row>
    <row r="6" spans="1:7" x14ac:dyDescent="0.25">
      <c r="G6" s="18">
        <v>45047</v>
      </c>
    </row>
    <row r="7" spans="1:7" x14ac:dyDescent="0.25">
      <c r="G7" s="18">
        <v>45078</v>
      </c>
    </row>
    <row r="8" spans="1:7" x14ac:dyDescent="0.25">
      <c r="G8" s="18">
        <v>45108</v>
      </c>
    </row>
    <row r="9" spans="1:7" x14ac:dyDescent="0.25">
      <c r="G9" s="18">
        <v>45139</v>
      </c>
    </row>
    <row r="10" spans="1:7" x14ac:dyDescent="0.25">
      <c r="G10" s="18">
        <v>45170</v>
      </c>
    </row>
    <row r="11" spans="1:7" x14ac:dyDescent="0.25">
      <c r="G11" s="18">
        <v>45200</v>
      </c>
    </row>
    <row r="12" spans="1:7" x14ac:dyDescent="0.25">
      <c r="G12" s="18">
        <v>45231</v>
      </c>
    </row>
    <row r="13" spans="1:7" x14ac:dyDescent="0.25">
      <c r="G13" s="18">
        <v>45261</v>
      </c>
    </row>
    <row r="14" spans="1:7" x14ac:dyDescent="0.25">
      <c r="G14" s="18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5"/>
  <sheetViews>
    <sheetView tabSelected="1" zoomScale="85" zoomScaleNormal="85" workbookViewId="0">
      <selection activeCell="L4" sqref="L4:M4"/>
    </sheetView>
  </sheetViews>
  <sheetFormatPr defaultRowHeight="15" x14ac:dyDescent="0.25"/>
  <cols>
    <col min="2" max="2" width="24.85546875" bestFit="1" customWidth="1"/>
    <col min="3" max="3" width="12.42578125" bestFit="1" customWidth="1"/>
    <col min="4" max="4" width="9.7109375" bestFit="1" customWidth="1"/>
    <col min="10" max="10" width="11.42578125" bestFit="1" customWidth="1"/>
    <col min="13" max="13" width="11.140625" customWidth="1"/>
    <col min="14" max="14" width="10.140625" bestFit="1" customWidth="1"/>
  </cols>
  <sheetData>
    <row r="1" spans="1:15" ht="15" customHeight="1" x14ac:dyDescent="0.25">
      <c r="A1" s="70"/>
      <c r="B1" s="71"/>
      <c r="C1" s="76" t="s">
        <v>272</v>
      </c>
      <c r="D1" s="77"/>
      <c r="E1" s="77"/>
      <c r="F1" s="77"/>
      <c r="G1" s="77"/>
      <c r="H1" s="77"/>
      <c r="I1" s="77"/>
      <c r="J1" s="77"/>
      <c r="K1" s="77"/>
      <c r="L1" s="77"/>
      <c r="M1" s="78"/>
      <c r="N1" s="82" t="s">
        <v>322</v>
      </c>
      <c r="O1" s="83"/>
    </row>
    <row r="2" spans="1:15" ht="15" customHeight="1" x14ac:dyDescent="0.25">
      <c r="A2" s="72"/>
      <c r="B2" s="73"/>
      <c r="C2" s="79"/>
      <c r="D2" s="80"/>
      <c r="E2" s="80"/>
      <c r="F2" s="80"/>
      <c r="G2" s="80"/>
      <c r="H2" s="80"/>
      <c r="I2" s="80"/>
      <c r="J2" s="80"/>
      <c r="K2" s="80"/>
      <c r="L2" s="80"/>
      <c r="M2" s="81"/>
      <c r="N2" s="84">
        <v>45205</v>
      </c>
      <c r="O2" s="85"/>
    </row>
    <row r="3" spans="1:15" ht="15" customHeight="1" thickBot="1" x14ac:dyDescent="0.3">
      <c r="A3" s="72"/>
      <c r="B3" s="73"/>
      <c r="C3" s="86" t="e">
        <f>VLOOKUP(L4,'IDGF-Jan'!A4:N56,2,0)</f>
        <v>#N/A</v>
      </c>
      <c r="D3" s="87"/>
      <c r="E3" s="87"/>
      <c r="F3" s="87"/>
      <c r="G3" s="87"/>
      <c r="H3" s="87"/>
      <c r="I3" s="87"/>
      <c r="J3" s="87"/>
      <c r="K3" s="87"/>
      <c r="L3" s="90" t="s">
        <v>2</v>
      </c>
      <c r="M3" s="91"/>
      <c r="N3" s="92" t="s">
        <v>273</v>
      </c>
      <c r="O3" s="93"/>
    </row>
    <row r="4" spans="1:15" ht="26.25" customHeight="1" thickBot="1" x14ac:dyDescent="0.3">
      <c r="A4" s="74"/>
      <c r="B4" s="75"/>
      <c r="C4" s="88"/>
      <c r="D4" s="89"/>
      <c r="E4" s="89"/>
      <c r="F4" s="89"/>
      <c r="G4" s="89"/>
      <c r="H4" s="89"/>
      <c r="I4" s="89"/>
      <c r="J4" s="89"/>
      <c r="K4" s="89"/>
      <c r="L4" s="94">
        <v>0</v>
      </c>
      <c r="M4" s="95"/>
      <c r="N4" s="96" t="s">
        <v>274</v>
      </c>
      <c r="O4" s="97"/>
    </row>
    <row r="5" spans="1:15" ht="6" customHeight="1" thickBot="1" x14ac:dyDescent="0.3">
      <c r="A5" s="35"/>
      <c r="B5" s="35"/>
      <c r="C5" s="101"/>
      <c r="D5" s="101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ht="26.25" customHeight="1" x14ac:dyDescent="0.25">
      <c r="A6" s="35"/>
      <c r="B6" s="46" t="s">
        <v>275</v>
      </c>
      <c r="C6" s="102" t="s">
        <v>276</v>
      </c>
      <c r="D6" s="103"/>
      <c r="E6" s="104" t="s">
        <v>277</v>
      </c>
      <c r="F6" s="71"/>
      <c r="G6" s="71"/>
      <c r="H6" s="71"/>
      <c r="I6" s="71"/>
      <c r="J6" s="71"/>
      <c r="K6" s="71"/>
      <c r="L6" s="71"/>
      <c r="M6" s="71"/>
      <c r="N6" s="71"/>
      <c r="O6" s="105"/>
    </row>
    <row r="7" spans="1:15" ht="23.1" customHeight="1" x14ac:dyDescent="0.25">
      <c r="A7" s="35"/>
      <c r="B7" s="47" t="s">
        <v>278</v>
      </c>
      <c r="C7" s="106" t="s">
        <v>274</v>
      </c>
      <c r="D7" s="107"/>
      <c r="E7" s="108" t="s">
        <v>279</v>
      </c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1:15" ht="23.1" customHeight="1" x14ac:dyDescent="0.25">
      <c r="A8" s="35"/>
      <c r="B8" s="48" t="s">
        <v>280</v>
      </c>
      <c r="C8" s="111" t="s">
        <v>281</v>
      </c>
      <c r="D8" s="112"/>
      <c r="E8" s="113" t="s">
        <v>282</v>
      </c>
      <c r="F8" s="114"/>
      <c r="G8" s="114"/>
      <c r="H8" s="114"/>
      <c r="I8" s="114"/>
      <c r="J8" s="114"/>
      <c r="K8" s="114"/>
      <c r="L8" s="114"/>
      <c r="M8" s="114"/>
      <c r="N8" s="114"/>
      <c r="O8" s="115"/>
    </row>
    <row r="9" spans="1:15" ht="23.1" customHeight="1" x14ac:dyDescent="0.25">
      <c r="A9" s="35"/>
      <c r="B9" s="49" t="s">
        <v>283</v>
      </c>
      <c r="C9" s="116" t="s">
        <v>284</v>
      </c>
      <c r="D9" s="117"/>
      <c r="E9" s="118" t="s">
        <v>285</v>
      </c>
      <c r="F9" s="119"/>
      <c r="G9" s="119"/>
      <c r="H9" s="119"/>
      <c r="I9" s="119"/>
      <c r="J9" s="119"/>
      <c r="K9" s="119"/>
      <c r="L9" s="119"/>
      <c r="M9" s="119"/>
      <c r="N9" s="119"/>
      <c r="O9" s="120"/>
    </row>
    <row r="10" spans="1:15" ht="23.1" customHeight="1" thickBot="1" x14ac:dyDescent="0.3">
      <c r="A10" s="35"/>
      <c r="B10" s="50" t="s">
        <v>286</v>
      </c>
      <c r="C10" s="121" t="s">
        <v>287</v>
      </c>
      <c r="D10" s="122"/>
      <c r="E10" s="123" t="s">
        <v>288</v>
      </c>
      <c r="F10" s="124"/>
      <c r="G10" s="124"/>
      <c r="H10" s="124"/>
      <c r="I10" s="124"/>
      <c r="J10" s="124"/>
      <c r="K10" s="124"/>
      <c r="L10" s="124"/>
      <c r="M10" s="124"/>
      <c r="N10" s="124"/>
      <c r="O10" s="125"/>
    </row>
    <row r="11" spans="1:15" ht="28.5" customHeight="1" x14ac:dyDescent="0.25">
      <c r="A11" s="35"/>
      <c r="B11" s="35"/>
      <c r="C11" s="126" t="s">
        <v>289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35"/>
      <c r="O11" s="35"/>
    </row>
    <row r="12" spans="1:15" ht="3.75" customHeight="1" thickBot="1" x14ac:dyDescent="0.3">
      <c r="A12" s="35"/>
      <c r="B12" s="35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35"/>
      <c r="O12" s="35"/>
    </row>
    <row r="13" spans="1:15" ht="15.75" thickBot="1" x14ac:dyDescent="0.3">
      <c r="A13" s="35"/>
      <c r="B13" s="35"/>
      <c r="C13" s="52" t="s">
        <v>323</v>
      </c>
      <c r="D13" s="52" t="s">
        <v>324</v>
      </c>
      <c r="E13" s="53" t="s">
        <v>325</v>
      </c>
      <c r="F13" s="53" t="s">
        <v>326</v>
      </c>
      <c r="G13" s="53" t="s">
        <v>327</v>
      </c>
      <c r="H13" s="53" t="s">
        <v>328</v>
      </c>
      <c r="I13" s="53" t="s">
        <v>329</v>
      </c>
      <c r="J13" s="53" t="s">
        <v>330</v>
      </c>
      <c r="K13" s="53" t="s">
        <v>331</v>
      </c>
      <c r="L13" s="53" t="s">
        <v>332</v>
      </c>
      <c r="M13" s="53" t="s">
        <v>333</v>
      </c>
      <c r="N13" s="54" t="s">
        <v>334</v>
      </c>
      <c r="O13" s="98" t="s">
        <v>335</v>
      </c>
    </row>
    <row r="14" spans="1:15" x14ac:dyDescent="0.25">
      <c r="A14" s="35"/>
      <c r="B14" s="55" t="s">
        <v>290</v>
      </c>
      <c r="C14" s="63" t="e">
        <f>VLOOKUP($L$4,'IDGF-Jan'!$A$4:$N$57,10,0)</f>
        <v>#N/A</v>
      </c>
      <c r="D14" s="63" t="e">
        <f>VLOOKUP($L$4,'IDGF-Fev'!$A$4:$N$57,10,0)</f>
        <v>#N/A</v>
      </c>
      <c r="E14" s="63" t="e">
        <f>VLOOKUP($L$4,'IDGF-Mar'!$A$4:$N$57,10,0)</f>
        <v>#N/A</v>
      </c>
      <c r="F14" s="63" t="e">
        <f>VLOOKUP($L$4,'IDGF-Mar'!$A$4:$N$57,10,0)</f>
        <v>#N/A</v>
      </c>
      <c r="G14" s="63"/>
      <c r="H14" s="63"/>
      <c r="I14" s="63"/>
      <c r="J14" s="63"/>
      <c r="K14" s="63"/>
      <c r="L14" s="64"/>
      <c r="M14" s="63"/>
      <c r="N14" s="65"/>
      <c r="O14" s="99"/>
    </row>
    <row r="15" spans="1:15" x14ac:dyDescent="0.25">
      <c r="A15" s="35"/>
      <c r="B15" s="56" t="s">
        <v>291</v>
      </c>
      <c r="C15" s="62" t="e">
        <f>VLOOKUP($L$4,'IDGF-Jan'!$A$4:$N$57,12,0)</f>
        <v>#N/A</v>
      </c>
      <c r="D15" s="62" t="e">
        <f>VLOOKUP($L$4,'IDGF-Fev'!$A$4:$N$57,12,0)</f>
        <v>#N/A</v>
      </c>
      <c r="E15" s="62" t="e">
        <f>VLOOKUP($L$4,'IDGF-Mar'!$A$4:$N$57,12,0)</f>
        <v>#N/A</v>
      </c>
      <c r="F15" s="62" t="e">
        <f>VLOOKUP($L$4,'IDGF-Mar'!$A$4:$N$57,12,0)</f>
        <v>#N/A</v>
      </c>
      <c r="G15" s="62"/>
      <c r="H15" s="62"/>
      <c r="I15" s="62"/>
      <c r="J15" s="62"/>
      <c r="K15" s="62"/>
      <c r="L15" s="61"/>
      <c r="M15" s="62"/>
      <c r="N15" s="66"/>
      <c r="O15" s="99"/>
    </row>
    <row r="16" spans="1:15" x14ac:dyDescent="0.25">
      <c r="A16" s="35"/>
      <c r="B16" s="57" t="s">
        <v>292</v>
      </c>
      <c r="C16" s="62" t="e">
        <f>VLOOKUP($L$4,'IDGF-Jan'!$A$4:$N$57,11,0)</f>
        <v>#N/A</v>
      </c>
      <c r="D16" s="62" t="e">
        <f>VLOOKUP($L$4,'IDGF-Fev'!$A$4:$N$57,11,0)</f>
        <v>#N/A</v>
      </c>
      <c r="E16" s="62" t="e">
        <f>VLOOKUP($L$4,'IDGF-Mar'!$A$4:$N$57,11,0)</f>
        <v>#N/A</v>
      </c>
      <c r="F16" s="62" t="e">
        <f>VLOOKUP($L$4,'IDGF-Mar'!$A$4:$N$57,11,0)</f>
        <v>#N/A</v>
      </c>
      <c r="G16" s="62"/>
      <c r="H16" s="62"/>
      <c r="I16" s="62"/>
      <c r="J16" s="62"/>
      <c r="K16" s="62"/>
      <c r="L16" s="61"/>
      <c r="M16" s="62"/>
      <c r="N16" s="66"/>
      <c r="O16" s="99"/>
    </row>
    <row r="17" spans="1:15" ht="15.75" thickBot="1" x14ac:dyDescent="0.3">
      <c r="A17" s="35"/>
      <c r="B17" s="57" t="s">
        <v>293</v>
      </c>
      <c r="C17" s="62" t="e">
        <f>VLOOKUP($L$4,'IDGF-Jan'!$A$4:$N$57,13,0)</f>
        <v>#N/A</v>
      </c>
      <c r="D17" s="62" t="e">
        <f>VLOOKUP($L$4,'IDGF-Fev'!$A$4:$N$57,13,0)</f>
        <v>#N/A</v>
      </c>
      <c r="E17" s="62" t="e">
        <f>VLOOKUP($L$4,'IDGF-Mar'!$A$4:$N$57,13,0)</f>
        <v>#N/A</v>
      </c>
      <c r="F17" s="62" t="e">
        <f>VLOOKUP($L$4,'IDGF-Mar'!$A$4:$N$57,13,0)</f>
        <v>#N/A</v>
      </c>
      <c r="G17" s="62"/>
      <c r="H17" s="62"/>
      <c r="I17" s="62"/>
      <c r="J17" s="62"/>
      <c r="K17" s="62"/>
      <c r="L17" s="62"/>
      <c r="M17" s="62"/>
      <c r="N17" s="67"/>
      <c r="O17" s="100"/>
    </row>
    <row r="18" spans="1:15" ht="18.75" thickBot="1" x14ac:dyDescent="0.3">
      <c r="A18" s="35"/>
      <c r="B18" s="58" t="s">
        <v>275</v>
      </c>
      <c r="C18" s="68" t="e">
        <f>IF(SUM(C14:C17),SUM(C14:C17),"-")</f>
        <v>#N/A</v>
      </c>
      <c r="D18" s="59" t="e">
        <f t="shared" ref="D18:N18" si="0">IF(SUM(D14:D17),SUM(D14:D17),"-")</f>
        <v>#N/A</v>
      </c>
      <c r="E18" s="59" t="e">
        <f t="shared" si="0"/>
        <v>#N/A</v>
      </c>
      <c r="F18" s="59" t="e">
        <f t="shared" si="0"/>
        <v>#N/A</v>
      </c>
      <c r="G18" s="59" t="str">
        <f t="shared" si="0"/>
        <v>-</v>
      </c>
      <c r="H18" s="59" t="str">
        <f t="shared" si="0"/>
        <v>-</v>
      </c>
      <c r="I18" s="59" t="str">
        <f t="shared" si="0"/>
        <v>-</v>
      </c>
      <c r="J18" s="59" t="str">
        <f t="shared" si="0"/>
        <v>-</v>
      </c>
      <c r="K18" s="59" t="str">
        <f t="shared" si="0"/>
        <v>-</v>
      </c>
      <c r="L18" s="59" t="str">
        <f t="shared" si="0"/>
        <v>-</v>
      </c>
      <c r="M18" s="59" t="str">
        <f t="shared" si="0"/>
        <v>-</v>
      </c>
      <c r="N18" s="69" t="str">
        <f t="shared" si="0"/>
        <v>-</v>
      </c>
      <c r="O18" s="60" t="e">
        <f>AVERAGE(C18:N18)</f>
        <v>#N/A</v>
      </c>
    </row>
    <row r="19" spans="1:15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x14ac:dyDescent="0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x14ac:dyDescent="0.25">
      <c r="A21" s="35"/>
      <c r="B21" s="35" t="s">
        <v>294</v>
      </c>
      <c r="C21" s="36">
        <v>0.8</v>
      </c>
      <c r="D21" s="36">
        <v>0.8</v>
      </c>
      <c r="E21" s="36">
        <v>0.8</v>
      </c>
      <c r="F21" s="36">
        <v>0.8</v>
      </c>
      <c r="G21" s="36">
        <v>0.8</v>
      </c>
      <c r="H21" s="36">
        <v>0.8</v>
      </c>
      <c r="I21" s="36">
        <v>0.8</v>
      </c>
      <c r="J21" s="36">
        <v>0.8</v>
      </c>
      <c r="K21" s="36">
        <v>0.8</v>
      </c>
      <c r="L21" s="36">
        <v>0.8</v>
      </c>
      <c r="M21" s="36">
        <v>0.8</v>
      </c>
      <c r="N21" s="36">
        <v>0.8</v>
      </c>
      <c r="O21" s="35"/>
    </row>
    <row r="22" spans="1:15" x14ac:dyDescent="0.25">
      <c r="A22" s="35"/>
      <c r="B22" s="35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5"/>
    </row>
    <row r="23" spans="1:15" x14ac:dyDescent="0.2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5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5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1:15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15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</sheetData>
  <sheetProtection algorithmName="SHA-512" hashValue="DH0rs5tsFrjVABS4Ku31KSQCRpvOOyyXrro6E8Sr9+mvdU5YFwME7QjxT6fDti+leNmiCc1LoD3jOriby4dqtQ==" saltValue="Ch3Px4L50Ybx4R6OSQ1VtA==" spinCount="100000" sheet="1" objects="1" scenarios="1"/>
  <protectedRanges>
    <protectedRange sqref="L4:M4" name="Intervalo1"/>
  </protectedRanges>
  <mergeCells count="22">
    <mergeCell ref="O13:O17"/>
    <mergeCell ref="C5:D5"/>
    <mergeCell ref="C6:D6"/>
    <mergeCell ref="E6:O6"/>
    <mergeCell ref="C7:D7"/>
    <mergeCell ref="E7:O7"/>
    <mergeCell ref="C8:D8"/>
    <mergeCell ref="E8:O8"/>
    <mergeCell ref="C9:D9"/>
    <mergeCell ref="E9:O9"/>
    <mergeCell ref="C10:D10"/>
    <mergeCell ref="E10:O10"/>
    <mergeCell ref="C11:M11"/>
    <mergeCell ref="A1:B4"/>
    <mergeCell ref="C1:M2"/>
    <mergeCell ref="N1:O1"/>
    <mergeCell ref="N2:O2"/>
    <mergeCell ref="C3:K4"/>
    <mergeCell ref="L3:M3"/>
    <mergeCell ref="N3:O3"/>
    <mergeCell ref="L4:M4"/>
    <mergeCell ref="N4:O4"/>
  </mergeCells>
  <conditionalFormatting sqref="D18:O18">
    <cfRule type="cellIs" dxfId="51" priority="5" operator="between">
      <formula>0</formula>
      <formula>0.699999</formula>
    </cfRule>
    <cfRule type="cellIs" dxfId="50" priority="6" operator="between">
      <formula>0.7</formula>
      <formula>0.799</formula>
    </cfRule>
    <cfRule type="cellIs" dxfId="49" priority="7" operator="between">
      <formula>0.8</formula>
      <formula>0.899</formula>
    </cfRule>
    <cfRule type="cellIs" dxfId="48" priority="8" operator="between">
      <formula>0.9</formula>
      <formula>1</formula>
    </cfRule>
  </conditionalFormatting>
  <pageMargins left="0.511811024" right="0.511811024" top="0.78740157499999996" bottom="0.78740157499999996" header="0.31496062000000002" footer="0.31496062000000002"/>
  <pageSetup paperSize="9" scale="7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74"/>
  <sheetViews>
    <sheetView showGridLines="0" workbookViewId="0">
      <pane ySplit="1" topLeftCell="A958" activePane="bottomLeft" state="frozen"/>
      <selection activeCell="E10" sqref="E10"/>
      <selection pane="bottomLeft" activeCell="I881" sqref="I881"/>
    </sheetView>
  </sheetViews>
  <sheetFormatPr defaultRowHeight="15" x14ac:dyDescent="0.25"/>
  <cols>
    <col min="1" max="1" width="18.28515625" style="15" bestFit="1" customWidth="1"/>
    <col min="2" max="2" width="10.7109375" style="16" bestFit="1" customWidth="1"/>
    <col min="3" max="3" width="13.42578125" style="15" bestFit="1" customWidth="1"/>
    <col min="4" max="4" width="49" style="17" customWidth="1"/>
    <col min="5" max="5" width="30.28515625" style="17" bestFit="1" customWidth="1"/>
    <col min="6" max="6" width="8.7109375" style="17" bestFit="1" customWidth="1"/>
    <col min="7" max="7" width="12.85546875" style="17" bestFit="1" customWidth="1"/>
    <col min="8" max="8" width="7.5703125" style="17" bestFit="1" customWidth="1"/>
    <col min="9" max="9" width="22.28515625" style="23" bestFit="1" customWidth="1"/>
  </cols>
  <sheetData>
    <row r="1" spans="1:9" s="11" customFormat="1" x14ac:dyDescent="0.25">
      <c r="A1" s="12" t="s">
        <v>146</v>
      </c>
      <c r="B1" s="13" t="s">
        <v>147</v>
      </c>
      <c r="C1" s="12" t="s">
        <v>148</v>
      </c>
      <c r="D1" s="14" t="s">
        <v>149</v>
      </c>
      <c r="E1" s="14" t="s">
        <v>150</v>
      </c>
      <c r="F1" s="14" t="s">
        <v>151</v>
      </c>
      <c r="G1" s="14" t="s">
        <v>152</v>
      </c>
      <c r="H1" s="14" t="s">
        <v>153</v>
      </c>
      <c r="I1" s="22" t="s">
        <v>233</v>
      </c>
    </row>
    <row r="2" spans="1:9" x14ac:dyDescent="0.25">
      <c r="A2" s="24">
        <v>101</v>
      </c>
      <c r="B2" s="25">
        <v>45292</v>
      </c>
      <c r="C2" s="24">
        <v>1022</v>
      </c>
      <c r="D2" s="24" t="s">
        <v>296</v>
      </c>
      <c r="E2" s="24" t="s">
        <v>154</v>
      </c>
      <c r="F2" s="26">
        <v>100</v>
      </c>
      <c r="G2" s="26">
        <v>100</v>
      </c>
      <c r="H2" s="26">
        <v>100</v>
      </c>
      <c r="I2" s="23" t="s">
        <v>140</v>
      </c>
    </row>
    <row r="3" spans="1:9" x14ac:dyDescent="0.25">
      <c r="A3" s="24">
        <v>101</v>
      </c>
      <c r="B3" s="25">
        <v>45292</v>
      </c>
      <c r="C3" s="24">
        <v>1023</v>
      </c>
      <c r="D3" s="24" t="s">
        <v>297</v>
      </c>
      <c r="E3" s="24" t="s">
        <v>154</v>
      </c>
      <c r="F3" s="26">
        <v>100</v>
      </c>
      <c r="G3" s="26">
        <v>100</v>
      </c>
      <c r="H3" s="26">
        <v>100</v>
      </c>
      <c r="I3" s="23" t="s">
        <v>140</v>
      </c>
    </row>
    <row r="4" spans="1:9" x14ac:dyDescent="0.25">
      <c r="A4" s="24">
        <v>101</v>
      </c>
      <c r="B4" s="25">
        <v>45292</v>
      </c>
      <c r="C4" s="24">
        <v>1024</v>
      </c>
      <c r="D4" s="24" t="s">
        <v>222</v>
      </c>
      <c r="E4" s="24" t="s">
        <v>154</v>
      </c>
      <c r="F4" s="26">
        <v>100</v>
      </c>
      <c r="G4" s="26">
        <v>100</v>
      </c>
      <c r="H4" s="26">
        <v>100</v>
      </c>
      <c r="I4" s="23" t="s">
        <v>140</v>
      </c>
    </row>
    <row r="5" spans="1:9" x14ac:dyDescent="0.25">
      <c r="A5" s="24">
        <v>101</v>
      </c>
      <c r="B5" s="25">
        <v>45292</v>
      </c>
      <c r="C5" s="24">
        <v>1025</v>
      </c>
      <c r="D5" s="24" t="s">
        <v>47</v>
      </c>
      <c r="E5" s="24" t="s">
        <v>155</v>
      </c>
      <c r="F5" s="26">
        <v>100</v>
      </c>
      <c r="G5" s="26">
        <v>33.33</v>
      </c>
      <c r="H5" s="26">
        <v>33.33</v>
      </c>
      <c r="I5" s="23" t="s">
        <v>143</v>
      </c>
    </row>
    <row r="6" spans="1:9" x14ac:dyDescent="0.25">
      <c r="A6" s="24">
        <v>101</v>
      </c>
      <c r="B6" s="25">
        <v>45292</v>
      </c>
      <c r="C6" s="24">
        <v>1025</v>
      </c>
      <c r="D6" s="24" t="s">
        <v>47</v>
      </c>
      <c r="E6" s="24" t="s">
        <v>156</v>
      </c>
      <c r="F6" s="26">
        <v>100</v>
      </c>
      <c r="G6" s="26">
        <v>33.33</v>
      </c>
      <c r="H6" s="26">
        <v>33.33</v>
      </c>
      <c r="I6" s="23" t="s">
        <v>142</v>
      </c>
    </row>
    <row r="7" spans="1:9" x14ac:dyDescent="0.25">
      <c r="A7" s="24">
        <v>101</v>
      </c>
      <c r="B7" s="25">
        <v>45292</v>
      </c>
      <c r="C7" s="24">
        <v>1025</v>
      </c>
      <c r="D7" s="24" t="s">
        <v>47</v>
      </c>
      <c r="E7" s="24" t="s">
        <v>157</v>
      </c>
      <c r="F7" s="26">
        <v>80</v>
      </c>
      <c r="G7" s="26">
        <v>33.340000000000003</v>
      </c>
      <c r="H7" s="26">
        <v>26.67</v>
      </c>
      <c r="I7" s="23" t="s">
        <v>141</v>
      </c>
    </row>
    <row r="8" spans="1:9" x14ac:dyDescent="0.25">
      <c r="A8" s="24">
        <v>101</v>
      </c>
      <c r="B8" s="25">
        <v>45292</v>
      </c>
      <c r="C8" s="24">
        <v>1030</v>
      </c>
      <c r="D8" s="24" t="s">
        <v>27</v>
      </c>
      <c r="E8" s="24" t="s">
        <v>185</v>
      </c>
      <c r="F8" s="26">
        <v>100</v>
      </c>
      <c r="G8" s="26">
        <v>21.5</v>
      </c>
      <c r="H8" s="26">
        <v>21.5</v>
      </c>
      <c r="I8" s="23" t="s">
        <v>139</v>
      </c>
    </row>
    <row r="9" spans="1:9" x14ac:dyDescent="0.25">
      <c r="A9" s="24">
        <v>101</v>
      </c>
      <c r="B9" s="25">
        <v>45292</v>
      </c>
      <c r="C9" s="24">
        <v>1030</v>
      </c>
      <c r="D9" s="24" t="s">
        <v>27</v>
      </c>
      <c r="E9" s="24" t="s">
        <v>154</v>
      </c>
      <c r="F9" s="26">
        <v>100</v>
      </c>
      <c r="G9" s="26">
        <v>28.5</v>
      </c>
      <c r="H9" s="26">
        <v>28.5</v>
      </c>
      <c r="I9" s="23" t="s">
        <v>140</v>
      </c>
    </row>
    <row r="10" spans="1:9" x14ac:dyDescent="0.25">
      <c r="A10" s="24">
        <v>101</v>
      </c>
      <c r="B10" s="25">
        <v>45292</v>
      </c>
      <c r="C10" s="24">
        <v>1030</v>
      </c>
      <c r="D10" s="24" t="s">
        <v>27</v>
      </c>
      <c r="E10" s="24" t="s">
        <v>155</v>
      </c>
      <c r="F10" s="26">
        <v>100</v>
      </c>
      <c r="G10" s="26">
        <v>16.670000000000002</v>
      </c>
      <c r="H10" s="26">
        <v>16.670000000000002</v>
      </c>
      <c r="I10" s="23" t="s">
        <v>143</v>
      </c>
    </row>
    <row r="11" spans="1:9" x14ac:dyDescent="0.25">
      <c r="A11" s="24">
        <v>101</v>
      </c>
      <c r="B11" s="25">
        <v>45292</v>
      </c>
      <c r="C11" s="24">
        <v>1030</v>
      </c>
      <c r="D11" s="24" t="s">
        <v>27</v>
      </c>
      <c r="E11" s="24" t="s">
        <v>156</v>
      </c>
      <c r="F11" s="26">
        <v>100</v>
      </c>
      <c r="G11" s="26">
        <v>16.670000000000002</v>
      </c>
      <c r="H11" s="26">
        <v>16.670000000000002</v>
      </c>
      <c r="I11" s="23" t="s">
        <v>142</v>
      </c>
    </row>
    <row r="12" spans="1:9" x14ac:dyDescent="0.25">
      <c r="A12" s="24">
        <v>101</v>
      </c>
      <c r="B12" s="25">
        <v>45292</v>
      </c>
      <c r="C12" s="24">
        <v>1030</v>
      </c>
      <c r="D12" s="24" t="s">
        <v>27</v>
      </c>
      <c r="E12" s="24" t="s">
        <v>157</v>
      </c>
      <c r="F12" s="26">
        <v>80</v>
      </c>
      <c r="G12" s="26">
        <v>16.66</v>
      </c>
      <c r="H12" s="26">
        <v>13.34</v>
      </c>
      <c r="I12" s="23" t="s">
        <v>141</v>
      </c>
    </row>
    <row r="13" spans="1:9" x14ac:dyDescent="0.25">
      <c r="A13" s="24">
        <v>101</v>
      </c>
      <c r="B13" s="25">
        <v>45292</v>
      </c>
      <c r="C13" s="24">
        <v>1031</v>
      </c>
      <c r="D13" s="24" t="s">
        <v>158</v>
      </c>
      <c r="E13" s="24" t="s">
        <v>154</v>
      </c>
      <c r="F13" s="26">
        <v>50</v>
      </c>
      <c r="G13" s="26">
        <v>66.67</v>
      </c>
      <c r="H13" s="26">
        <v>33.340000000000003</v>
      </c>
      <c r="I13" s="23" t="s">
        <v>140</v>
      </c>
    </row>
    <row r="14" spans="1:9" x14ac:dyDescent="0.25">
      <c r="A14" s="24">
        <v>101</v>
      </c>
      <c r="B14" s="25">
        <v>45292</v>
      </c>
      <c r="C14" s="24">
        <v>1031</v>
      </c>
      <c r="D14" s="24" t="s">
        <v>158</v>
      </c>
      <c r="E14" s="24" t="s">
        <v>155</v>
      </c>
      <c r="F14" s="26">
        <v>100</v>
      </c>
      <c r="G14" s="26">
        <v>11.11</v>
      </c>
      <c r="H14" s="26">
        <v>11.11</v>
      </c>
      <c r="I14" s="23" t="s">
        <v>143</v>
      </c>
    </row>
    <row r="15" spans="1:9" x14ac:dyDescent="0.25">
      <c r="A15" s="24">
        <v>101</v>
      </c>
      <c r="B15" s="25">
        <v>45292</v>
      </c>
      <c r="C15" s="24">
        <v>1031</v>
      </c>
      <c r="D15" s="24" t="s">
        <v>158</v>
      </c>
      <c r="E15" s="24" t="s">
        <v>156</v>
      </c>
      <c r="F15" s="26">
        <v>100</v>
      </c>
      <c r="G15" s="26">
        <v>11.11</v>
      </c>
      <c r="H15" s="26">
        <v>11.11</v>
      </c>
      <c r="I15" s="23" t="s">
        <v>142</v>
      </c>
    </row>
    <row r="16" spans="1:9" x14ac:dyDescent="0.25">
      <c r="A16" s="24">
        <v>101</v>
      </c>
      <c r="B16" s="25">
        <v>45292</v>
      </c>
      <c r="C16" s="24">
        <v>1031</v>
      </c>
      <c r="D16" s="24" t="s">
        <v>158</v>
      </c>
      <c r="E16" s="24" t="s">
        <v>157</v>
      </c>
      <c r="F16" s="26">
        <v>80</v>
      </c>
      <c r="G16" s="26">
        <v>11.11</v>
      </c>
      <c r="H16" s="26">
        <v>8.89</v>
      </c>
      <c r="I16" s="23" t="s">
        <v>141</v>
      </c>
    </row>
    <row r="17" spans="1:9" x14ac:dyDescent="0.25">
      <c r="A17" s="24">
        <v>101</v>
      </c>
      <c r="B17" s="25">
        <v>45292</v>
      </c>
      <c r="C17" s="24">
        <v>1032</v>
      </c>
      <c r="D17" s="24" t="s">
        <v>11</v>
      </c>
      <c r="E17" s="24" t="s">
        <v>155</v>
      </c>
      <c r="F17" s="26">
        <v>100</v>
      </c>
      <c r="G17" s="26">
        <v>33.33</v>
      </c>
      <c r="H17" s="26">
        <v>33.33</v>
      </c>
      <c r="I17" s="23" t="s">
        <v>143</v>
      </c>
    </row>
    <row r="18" spans="1:9" x14ac:dyDescent="0.25">
      <c r="A18" s="24">
        <v>101</v>
      </c>
      <c r="B18" s="25">
        <v>45292</v>
      </c>
      <c r="C18" s="24">
        <v>1032</v>
      </c>
      <c r="D18" s="24" t="s">
        <v>11</v>
      </c>
      <c r="E18" s="24" t="s">
        <v>156</v>
      </c>
      <c r="F18" s="26">
        <v>100</v>
      </c>
      <c r="G18" s="26">
        <v>33.33</v>
      </c>
      <c r="H18" s="26">
        <v>33.33</v>
      </c>
      <c r="I18" s="23" t="s">
        <v>142</v>
      </c>
    </row>
    <row r="19" spans="1:9" x14ac:dyDescent="0.25">
      <c r="A19" s="24">
        <v>101</v>
      </c>
      <c r="B19" s="25">
        <v>45292</v>
      </c>
      <c r="C19" s="24">
        <v>1032</v>
      </c>
      <c r="D19" s="24" t="s">
        <v>11</v>
      </c>
      <c r="E19" s="24" t="s">
        <v>157</v>
      </c>
      <c r="F19" s="26">
        <v>90</v>
      </c>
      <c r="G19" s="26">
        <v>33.340000000000003</v>
      </c>
      <c r="H19" s="26">
        <v>30.01</v>
      </c>
      <c r="I19" s="23" t="s">
        <v>141</v>
      </c>
    </row>
    <row r="20" spans="1:9" x14ac:dyDescent="0.25">
      <c r="A20" s="24">
        <v>101</v>
      </c>
      <c r="B20" s="25">
        <v>45292</v>
      </c>
      <c r="C20" s="24">
        <v>1037</v>
      </c>
      <c r="D20" s="24" t="s">
        <v>159</v>
      </c>
      <c r="E20" s="24" t="s">
        <v>154</v>
      </c>
      <c r="F20" s="26">
        <v>100</v>
      </c>
      <c r="G20" s="26">
        <v>100</v>
      </c>
      <c r="H20" s="26">
        <v>100</v>
      </c>
      <c r="I20" s="23" t="s">
        <v>140</v>
      </c>
    </row>
    <row r="21" spans="1:9" x14ac:dyDescent="0.25">
      <c r="A21" s="24">
        <v>101</v>
      </c>
      <c r="B21" s="25">
        <v>45292</v>
      </c>
      <c r="C21" s="24">
        <v>1039</v>
      </c>
      <c r="D21" s="24" t="s">
        <v>160</v>
      </c>
      <c r="E21" s="24" t="s">
        <v>154</v>
      </c>
      <c r="F21" s="26">
        <v>100</v>
      </c>
      <c r="G21" s="26">
        <v>100</v>
      </c>
      <c r="H21" s="26">
        <v>100</v>
      </c>
      <c r="I21" s="23" t="s">
        <v>140</v>
      </c>
    </row>
    <row r="22" spans="1:9" x14ac:dyDescent="0.25">
      <c r="A22" s="24">
        <v>101</v>
      </c>
      <c r="B22" s="25">
        <v>45292</v>
      </c>
      <c r="C22" s="24">
        <v>1045</v>
      </c>
      <c r="D22" s="24" t="s">
        <v>298</v>
      </c>
      <c r="E22" s="24" t="s">
        <v>154</v>
      </c>
      <c r="F22" s="26">
        <v>90</v>
      </c>
      <c r="G22" s="26">
        <v>100</v>
      </c>
      <c r="H22" s="26">
        <v>90</v>
      </c>
      <c r="I22" s="23" t="s">
        <v>140</v>
      </c>
    </row>
    <row r="23" spans="1:9" x14ac:dyDescent="0.25">
      <c r="A23" s="24">
        <v>101</v>
      </c>
      <c r="B23" s="25">
        <v>45292</v>
      </c>
      <c r="C23" s="24">
        <v>1050</v>
      </c>
      <c r="D23" s="24" t="s">
        <v>230</v>
      </c>
      <c r="E23" s="24" t="s">
        <v>154</v>
      </c>
      <c r="F23" s="26">
        <v>80.434799999999996</v>
      </c>
      <c r="G23" s="26">
        <v>100</v>
      </c>
      <c r="H23" s="26">
        <v>80.430000000000007</v>
      </c>
      <c r="I23" s="23" t="s">
        <v>140</v>
      </c>
    </row>
    <row r="24" spans="1:9" x14ac:dyDescent="0.25">
      <c r="A24" s="24">
        <v>101</v>
      </c>
      <c r="B24" s="25">
        <v>45292</v>
      </c>
      <c r="C24" s="24">
        <v>1054</v>
      </c>
      <c r="D24" s="24" t="s">
        <v>161</v>
      </c>
      <c r="E24" s="24" t="s">
        <v>154</v>
      </c>
      <c r="F24" s="26">
        <v>100</v>
      </c>
      <c r="G24" s="26">
        <v>100</v>
      </c>
      <c r="H24" s="26">
        <v>100</v>
      </c>
      <c r="I24" s="23" t="s">
        <v>140</v>
      </c>
    </row>
    <row r="25" spans="1:9" x14ac:dyDescent="0.25">
      <c r="A25" s="24">
        <v>101</v>
      </c>
      <c r="B25" s="25">
        <v>45292</v>
      </c>
      <c r="C25" s="24">
        <v>1055</v>
      </c>
      <c r="D25" s="24" t="s">
        <v>162</v>
      </c>
      <c r="E25" s="24" t="s">
        <v>154</v>
      </c>
      <c r="F25" s="26">
        <v>100</v>
      </c>
      <c r="G25" s="26">
        <v>100</v>
      </c>
      <c r="H25" s="26">
        <v>100</v>
      </c>
      <c r="I25" s="23" t="s">
        <v>140</v>
      </c>
    </row>
    <row r="26" spans="1:9" x14ac:dyDescent="0.25">
      <c r="A26" s="24">
        <v>101</v>
      </c>
      <c r="B26" s="25">
        <v>45292</v>
      </c>
      <c r="C26" s="24">
        <v>1057</v>
      </c>
      <c r="D26" s="24" t="s">
        <v>336</v>
      </c>
      <c r="E26" s="24" t="s">
        <v>154</v>
      </c>
      <c r="F26" s="26">
        <v>0</v>
      </c>
      <c r="G26" s="26">
        <v>100</v>
      </c>
      <c r="H26" s="26">
        <v>0</v>
      </c>
      <c r="I26" s="23" t="s">
        <v>140</v>
      </c>
    </row>
    <row r="27" spans="1:9" x14ac:dyDescent="0.25">
      <c r="A27" s="24">
        <v>101</v>
      </c>
      <c r="B27" s="25">
        <v>45292</v>
      </c>
      <c r="C27" s="24">
        <v>1064</v>
      </c>
      <c r="D27" s="24" t="s">
        <v>163</v>
      </c>
      <c r="E27" s="24" t="s">
        <v>154</v>
      </c>
      <c r="F27" s="26">
        <v>90</v>
      </c>
      <c r="G27" s="26">
        <v>100</v>
      </c>
      <c r="H27" s="26">
        <v>90</v>
      </c>
      <c r="I27" s="23" t="s">
        <v>140</v>
      </c>
    </row>
    <row r="28" spans="1:9" x14ac:dyDescent="0.25">
      <c r="A28" s="24">
        <v>101</v>
      </c>
      <c r="B28" s="25">
        <v>45292</v>
      </c>
      <c r="C28" s="24">
        <v>1066</v>
      </c>
      <c r="D28" s="24" t="s">
        <v>164</v>
      </c>
      <c r="E28" s="24" t="s">
        <v>154</v>
      </c>
      <c r="F28" s="26">
        <v>100</v>
      </c>
      <c r="G28" s="26">
        <v>100</v>
      </c>
      <c r="H28" s="26">
        <v>100</v>
      </c>
      <c r="I28" s="23" t="s">
        <v>140</v>
      </c>
    </row>
    <row r="29" spans="1:9" x14ac:dyDescent="0.25">
      <c r="A29" s="24">
        <v>101</v>
      </c>
      <c r="B29" s="25">
        <v>45292</v>
      </c>
      <c r="C29" s="24">
        <v>1067</v>
      </c>
      <c r="D29" s="24" t="s">
        <v>115</v>
      </c>
      <c r="E29" s="24" t="s">
        <v>154</v>
      </c>
      <c r="F29" s="26">
        <v>37.5</v>
      </c>
      <c r="G29" s="26">
        <v>80</v>
      </c>
      <c r="H29" s="26">
        <v>30</v>
      </c>
      <c r="I29" s="23" t="s">
        <v>140</v>
      </c>
    </row>
    <row r="30" spans="1:9" x14ac:dyDescent="0.25">
      <c r="A30" s="24">
        <v>101</v>
      </c>
      <c r="B30" s="25">
        <v>45292</v>
      </c>
      <c r="C30" s="24">
        <v>1067</v>
      </c>
      <c r="D30" s="24" t="s">
        <v>115</v>
      </c>
      <c r="E30" s="24" t="s">
        <v>155</v>
      </c>
      <c r="F30" s="26">
        <v>100</v>
      </c>
      <c r="G30" s="26">
        <v>6.67</v>
      </c>
      <c r="H30" s="26">
        <v>6.67</v>
      </c>
      <c r="I30" s="23" t="s">
        <v>143</v>
      </c>
    </row>
    <row r="31" spans="1:9" x14ac:dyDescent="0.25">
      <c r="A31" s="24">
        <v>101</v>
      </c>
      <c r="B31" s="25">
        <v>45292</v>
      </c>
      <c r="C31" s="24">
        <v>1067</v>
      </c>
      <c r="D31" s="24" t="s">
        <v>115</v>
      </c>
      <c r="E31" s="24" t="s">
        <v>156</v>
      </c>
      <c r="F31" s="26">
        <v>100</v>
      </c>
      <c r="G31" s="26">
        <v>6.67</v>
      </c>
      <c r="H31" s="26">
        <v>6.67</v>
      </c>
      <c r="I31" s="23" t="s">
        <v>142</v>
      </c>
    </row>
    <row r="32" spans="1:9" x14ac:dyDescent="0.25">
      <c r="A32" s="24">
        <v>101</v>
      </c>
      <c r="B32" s="25">
        <v>45292</v>
      </c>
      <c r="C32" s="24">
        <v>1067</v>
      </c>
      <c r="D32" s="24" t="s">
        <v>115</v>
      </c>
      <c r="E32" s="24" t="s">
        <v>157</v>
      </c>
      <c r="F32" s="26">
        <v>80</v>
      </c>
      <c r="G32" s="26">
        <v>6.66</v>
      </c>
      <c r="H32" s="26">
        <v>5.34</v>
      </c>
      <c r="I32" s="23" t="s">
        <v>141</v>
      </c>
    </row>
    <row r="33" spans="1:9" x14ac:dyDescent="0.25">
      <c r="A33" s="24">
        <v>101</v>
      </c>
      <c r="B33" s="25">
        <v>45292</v>
      </c>
      <c r="C33" s="24">
        <v>1068</v>
      </c>
      <c r="D33" s="24" t="s">
        <v>337</v>
      </c>
      <c r="E33" s="24" t="s">
        <v>154</v>
      </c>
      <c r="F33" s="26">
        <v>50</v>
      </c>
      <c r="G33" s="26">
        <v>100</v>
      </c>
      <c r="H33" s="26">
        <v>50</v>
      </c>
      <c r="I33" s="23" t="s">
        <v>140</v>
      </c>
    </row>
    <row r="34" spans="1:9" x14ac:dyDescent="0.25">
      <c r="A34" s="24">
        <v>101</v>
      </c>
      <c r="B34" s="25">
        <v>45292</v>
      </c>
      <c r="C34" s="24">
        <v>1081</v>
      </c>
      <c r="D34" s="24" t="s">
        <v>338</v>
      </c>
      <c r="E34" s="24" t="s">
        <v>154</v>
      </c>
      <c r="F34" s="26">
        <v>80</v>
      </c>
      <c r="G34" s="26">
        <v>100</v>
      </c>
      <c r="H34" s="26">
        <v>80</v>
      </c>
      <c r="I34" s="23" t="s">
        <v>140</v>
      </c>
    </row>
    <row r="35" spans="1:9" x14ac:dyDescent="0.25">
      <c r="A35" s="24">
        <v>101</v>
      </c>
      <c r="B35" s="25">
        <v>45292</v>
      </c>
      <c r="C35" s="24">
        <v>1084</v>
      </c>
      <c r="D35" s="24" t="s">
        <v>223</v>
      </c>
      <c r="E35" s="24" t="s">
        <v>154</v>
      </c>
      <c r="F35" s="26">
        <v>20</v>
      </c>
      <c r="G35" s="26">
        <v>100</v>
      </c>
      <c r="H35" s="26">
        <v>20</v>
      </c>
      <c r="I35" s="23" t="s">
        <v>140</v>
      </c>
    </row>
    <row r="36" spans="1:9" x14ac:dyDescent="0.25">
      <c r="A36" s="24">
        <v>101</v>
      </c>
      <c r="B36" s="25">
        <v>45292</v>
      </c>
      <c r="C36" s="24">
        <v>1086</v>
      </c>
      <c r="D36" s="24" t="s">
        <v>165</v>
      </c>
      <c r="E36" s="24" t="s">
        <v>154</v>
      </c>
      <c r="F36" s="26">
        <v>98.75</v>
      </c>
      <c r="G36" s="26">
        <v>100</v>
      </c>
      <c r="H36" s="26">
        <v>98.75</v>
      </c>
      <c r="I36" s="23" t="s">
        <v>140</v>
      </c>
    </row>
    <row r="37" spans="1:9" x14ac:dyDescent="0.25">
      <c r="A37" s="24">
        <v>101</v>
      </c>
      <c r="B37" s="25">
        <v>45292</v>
      </c>
      <c r="C37" s="24">
        <v>1087</v>
      </c>
      <c r="D37" s="24" t="s">
        <v>166</v>
      </c>
      <c r="E37" s="24" t="s">
        <v>154</v>
      </c>
      <c r="F37" s="26">
        <v>100</v>
      </c>
      <c r="G37" s="26">
        <v>100</v>
      </c>
      <c r="H37" s="26">
        <v>100</v>
      </c>
      <c r="I37" s="23" t="s">
        <v>140</v>
      </c>
    </row>
    <row r="38" spans="1:9" x14ac:dyDescent="0.25">
      <c r="A38" s="24">
        <v>101</v>
      </c>
      <c r="B38" s="25">
        <v>45292</v>
      </c>
      <c r="C38" s="24">
        <v>1094</v>
      </c>
      <c r="D38" s="24" t="s">
        <v>167</v>
      </c>
      <c r="E38" s="24" t="s">
        <v>154</v>
      </c>
      <c r="F38" s="26">
        <v>50</v>
      </c>
      <c r="G38" s="26">
        <v>100</v>
      </c>
      <c r="H38" s="26">
        <v>50</v>
      </c>
      <c r="I38" s="23" t="s">
        <v>140</v>
      </c>
    </row>
    <row r="39" spans="1:9" x14ac:dyDescent="0.25">
      <c r="A39" s="24">
        <v>101</v>
      </c>
      <c r="B39" s="25">
        <v>45292</v>
      </c>
      <c r="C39" s="24">
        <v>1095</v>
      </c>
      <c r="D39" s="24" t="s">
        <v>299</v>
      </c>
      <c r="E39" s="24" t="s">
        <v>154</v>
      </c>
      <c r="F39" s="26">
        <v>100</v>
      </c>
      <c r="G39" s="26">
        <v>100</v>
      </c>
      <c r="H39" s="26">
        <v>100</v>
      </c>
      <c r="I39" s="23" t="s">
        <v>140</v>
      </c>
    </row>
    <row r="40" spans="1:9" x14ac:dyDescent="0.25">
      <c r="A40" s="24">
        <v>101</v>
      </c>
      <c r="B40" s="25">
        <v>45292</v>
      </c>
      <c r="C40" s="24">
        <v>1103</v>
      </c>
      <c r="D40" s="24" t="s">
        <v>168</v>
      </c>
      <c r="E40" s="24" t="s">
        <v>154</v>
      </c>
      <c r="F40" s="26">
        <v>100</v>
      </c>
      <c r="G40" s="26">
        <v>100</v>
      </c>
      <c r="H40" s="26">
        <v>100</v>
      </c>
      <c r="I40" s="23" t="s">
        <v>140</v>
      </c>
    </row>
    <row r="41" spans="1:9" x14ac:dyDescent="0.25">
      <c r="A41" s="24">
        <v>101</v>
      </c>
      <c r="B41" s="25">
        <v>45292</v>
      </c>
      <c r="C41" s="24">
        <v>1105</v>
      </c>
      <c r="D41" s="24" t="s">
        <v>300</v>
      </c>
      <c r="E41" s="24" t="s">
        <v>154</v>
      </c>
      <c r="F41" s="26">
        <v>100</v>
      </c>
      <c r="G41" s="26">
        <v>100</v>
      </c>
      <c r="H41" s="26">
        <v>100</v>
      </c>
      <c r="I41" s="23" t="s">
        <v>140</v>
      </c>
    </row>
    <row r="42" spans="1:9" x14ac:dyDescent="0.25">
      <c r="A42" s="24">
        <v>101</v>
      </c>
      <c r="B42" s="25">
        <v>45292</v>
      </c>
      <c r="C42" s="24">
        <v>1109</v>
      </c>
      <c r="D42" s="24" t="s">
        <v>301</v>
      </c>
      <c r="E42" s="24" t="s">
        <v>154</v>
      </c>
      <c r="F42" s="26">
        <v>80</v>
      </c>
      <c r="G42" s="26">
        <v>100</v>
      </c>
      <c r="H42" s="26">
        <v>80</v>
      </c>
      <c r="I42" s="23" t="s">
        <v>140</v>
      </c>
    </row>
    <row r="43" spans="1:9" x14ac:dyDescent="0.25">
      <c r="A43" s="24">
        <v>101</v>
      </c>
      <c r="B43" s="25">
        <v>45292</v>
      </c>
      <c r="C43" s="24">
        <v>1111</v>
      </c>
      <c r="D43" s="24" t="s">
        <v>169</v>
      </c>
      <c r="E43" s="24" t="s">
        <v>154</v>
      </c>
      <c r="F43" s="26">
        <v>80</v>
      </c>
      <c r="G43" s="26">
        <v>100</v>
      </c>
      <c r="H43" s="26">
        <v>80</v>
      </c>
      <c r="I43" s="23" t="s">
        <v>140</v>
      </c>
    </row>
    <row r="44" spans="1:9" x14ac:dyDescent="0.25">
      <c r="A44" s="24">
        <v>101</v>
      </c>
      <c r="B44" s="25">
        <v>45292</v>
      </c>
      <c r="C44" s="24">
        <v>1114</v>
      </c>
      <c r="D44" s="24" t="s">
        <v>170</v>
      </c>
      <c r="E44" s="24" t="s">
        <v>154</v>
      </c>
      <c r="F44" s="26">
        <v>76.615399999999994</v>
      </c>
      <c r="G44" s="26">
        <v>100</v>
      </c>
      <c r="H44" s="26">
        <v>76.62</v>
      </c>
      <c r="I44" s="23" t="s">
        <v>140</v>
      </c>
    </row>
    <row r="45" spans="1:9" x14ac:dyDescent="0.25">
      <c r="A45" s="24">
        <v>101</v>
      </c>
      <c r="B45" s="25">
        <v>45292</v>
      </c>
      <c r="C45" s="24">
        <v>1117</v>
      </c>
      <c r="D45" s="24" t="s">
        <v>171</v>
      </c>
      <c r="E45" s="24" t="s">
        <v>154</v>
      </c>
      <c r="F45" s="26">
        <v>100</v>
      </c>
      <c r="G45" s="26">
        <v>100</v>
      </c>
      <c r="H45" s="26">
        <v>100</v>
      </c>
      <c r="I45" s="23" t="s">
        <v>140</v>
      </c>
    </row>
    <row r="46" spans="1:9" x14ac:dyDescent="0.25">
      <c r="A46" s="24">
        <v>101</v>
      </c>
      <c r="B46" s="25">
        <v>45292</v>
      </c>
      <c r="C46" s="24">
        <v>1136</v>
      </c>
      <c r="D46" s="24" t="s">
        <v>172</v>
      </c>
      <c r="E46" s="24" t="s">
        <v>154</v>
      </c>
      <c r="F46" s="26">
        <v>97.142899999999997</v>
      </c>
      <c r="G46" s="26">
        <v>100</v>
      </c>
      <c r="H46" s="26">
        <v>97.14</v>
      </c>
      <c r="I46" s="23" t="s">
        <v>140</v>
      </c>
    </row>
    <row r="47" spans="1:9" x14ac:dyDescent="0.25">
      <c r="A47" s="24">
        <v>101</v>
      </c>
      <c r="B47" s="25">
        <v>45292</v>
      </c>
      <c r="C47" s="24">
        <v>1143</v>
      </c>
      <c r="D47" s="24" t="s">
        <v>173</v>
      </c>
      <c r="E47" s="24" t="s">
        <v>154</v>
      </c>
      <c r="F47" s="26">
        <v>100</v>
      </c>
      <c r="G47" s="26">
        <v>100</v>
      </c>
      <c r="H47" s="26">
        <v>100</v>
      </c>
      <c r="I47" s="23" t="s">
        <v>140</v>
      </c>
    </row>
    <row r="48" spans="1:9" x14ac:dyDescent="0.25">
      <c r="A48" s="24">
        <v>101</v>
      </c>
      <c r="B48" s="25">
        <v>45292</v>
      </c>
      <c r="C48" s="24">
        <v>1144</v>
      </c>
      <c r="D48" s="24" t="s">
        <v>339</v>
      </c>
      <c r="E48" s="24" t="s">
        <v>154</v>
      </c>
      <c r="F48" s="26">
        <v>0</v>
      </c>
      <c r="G48" s="26">
        <v>100</v>
      </c>
      <c r="H48" s="26">
        <v>0</v>
      </c>
      <c r="I48" s="23" t="s">
        <v>140</v>
      </c>
    </row>
    <row r="49" spans="1:9" x14ac:dyDescent="0.25">
      <c r="A49" s="24">
        <v>101</v>
      </c>
      <c r="B49" s="25">
        <v>45292</v>
      </c>
      <c r="C49" s="24">
        <v>1150</v>
      </c>
      <c r="D49" s="24" t="s">
        <v>174</v>
      </c>
      <c r="E49" s="24" t="s">
        <v>154</v>
      </c>
      <c r="F49" s="26">
        <v>80</v>
      </c>
      <c r="G49" s="26">
        <v>100</v>
      </c>
      <c r="H49" s="26">
        <v>80</v>
      </c>
      <c r="I49" s="23" t="s">
        <v>140</v>
      </c>
    </row>
    <row r="50" spans="1:9" x14ac:dyDescent="0.25">
      <c r="A50" s="24">
        <v>101</v>
      </c>
      <c r="B50" s="25">
        <v>45292</v>
      </c>
      <c r="C50" s="24">
        <v>1151</v>
      </c>
      <c r="D50" s="24" t="s">
        <v>175</v>
      </c>
      <c r="E50" s="24" t="s">
        <v>154</v>
      </c>
      <c r="F50" s="26">
        <v>0</v>
      </c>
      <c r="G50" s="26">
        <v>100</v>
      </c>
      <c r="H50" s="26">
        <v>0</v>
      </c>
      <c r="I50" s="23" t="s">
        <v>140</v>
      </c>
    </row>
    <row r="51" spans="1:9" x14ac:dyDescent="0.25">
      <c r="A51" s="24">
        <v>101</v>
      </c>
      <c r="B51" s="25">
        <v>45292</v>
      </c>
      <c r="C51" s="24">
        <v>1163</v>
      </c>
      <c r="D51" s="24" t="s">
        <v>176</v>
      </c>
      <c r="E51" s="24" t="s">
        <v>154</v>
      </c>
      <c r="F51" s="26">
        <v>100</v>
      </c>
      <c r="G51" s="26">
        <v>100</v>
      </c>
      <c r="H51" s="26">
        <v>100</v>
      </c>
      <c r="I51" s="23" t="s">
        <v>140</v>
      </c>
    </row>
    <row r="52" spans="1:9" x14ac:dyDescent="0.25">
      <c r="A52" s="24">
        <v>101</v>
      </c>
      <c r="B52" s="25">
        <v>45292</v>
      </c>
      <c r="C52" s="24">
        <v>1166</v>
      </c>
      <c r="D52" s="24" t="s">
        <v>302</v>
      </c>
      <c r="E52" s="24" t="s">
        <v>154</v>
      </c>
      <c r="F52" s="26">
        <v>0</v>
      </c>
      <c r="G52" s="26">
        <v>100</v>
      </c>
      <c r="H52" s="26">
        <v>0</v>
      </c>
      <c r="I52" s="23" t="s">
        <v>140</v>
      </c>
    </row>
    <row r="53" spans="1:9" x14ac:dyDescent="0.25">
      <c r="A53" s="24">
        <v>101</v>
      </c>
      <c r="B53" s="25">
        <v>45292</v>
      </c>
      <c r="C53" s="24">
        <v>1171</v>
      </c>
      <c r="D53" s="24" t="s">
        <v>95</v>
      </c>
      <c r="E53" s="24" t="s">
        <v>185</v>
      </c>
      <c r="F53" s="26">
        <v>100</v>
      </c>
      <c r="G53" s="26">
        <v>21.5</v>
      </c>
      <c r="H53" s="26">
        <v>21.5</v>
      </c>
      <c r="I53" s="23" t="s">
        <v>139</v>
      </c>
    </row>
    <row r="54" spans="1:9" x14ac:dyDescent="0.25">
      <c r="A54" s="24">
        <v>101</v>
      </c>
      <c r="B54" s="25">
        <v>45292</v>
      </c>
      <c r="C54" s="24">
        <v>1171</v>
      </c>
      <c r="D54" s="24" t="s">
        <v>95</v>
      </c>
      <c r="E54" s="24" t="s">
        <v>154</v>
      </c>
      <c r="F54" s="26">
        <v>100</v>
      </c>
      <c r="G54" s="26">
        <v>28.5</v>
      </c>
      <c r="H54" s="26">
        <v>28.5</v>
      </c>
      <c r="I54" s="23" t="s">
        <v>140</v>
      </c>
    </row>
    <row r="55" spans="1:9" x14ac:dyDescent="0.25">
      <c r="A55" s="24">
        <v>101</v>
      </c>
      <c r="B55" s="25">
        <v>45292</v>
      </c>
      <c r="C55" s="24">
        <v>1171</v>
      </c>
      <c r="D55" s="24" t="s">
        <v>95</v>
      </c>
      <c r="E55" s="24" t="s">
        <v>155</v>
      </c>
      <c r="F55" s="26">
        <v>100</v>
      </c>
      <c r="G55" s="26">
        <v>16.670000000000002</v>
      </c>
      <c r="H55" s="26">
        <v>16.670000000000002</v>
      </c>
      <c r="I55" s="23" t="s">
        <v>143</v>
      </c>
    </row>
    <row r="56" spans="1:9" x14ac:dyDescent="0.25">
      <c r="A56" s="24">
        <v>101</v>
      </c>
      <c r="B56" s="25">
        <v>45292</v>
      </c>
      <c r="C56" s="24">
        <v>1171</v>
      </c>
      <c r="D56" s="24" t="s">
        <v>95</v>
      </c>
      <c r="E56" s="24" t="s">
        <v>156</v>
      </c>
      <c r="F56" s="26">
        <v>100</v>
      </c>
      <c r="G56" s="26">
        <v>16.670000000000002</v>
      </c>
      <c r="H56" s="26">
        <v>16.670000000000002</v>
      </c>
      <c r="I56" s="23" t="s">
        <v>142</v>
      </c>
    </row>
    <row r="57" spans="1:9" x14ac:dyDescent="0.25">
      <c r="A57" s="24">
        <v>101</v>
      </c>
      <c r="B57" s="25">
        <v>45292</v>
      </c>
      <c r="C57" s="24">
        <v>1171</v>
      </c>
      <c r="D57" s="24" t="s">
        <v>95</v>
      </c>
      <c r="E57" s="24" t="s">
        <v>157</v>
      </c>
      <c r="F57" s="26">
        <v>15</v>
      </c>
      <c r="G57" s="26">
        <v>16.66</v>
      </c>
      <c r="H57" s="26">
        <v>2.5</v>
      </c>
      <c r="I57" s="23" t="s">
        <v>141</v>
      </c>
    </row>
    <row r="58" spans="1:9" x14ac:dyDescent="0.25">
      <c r="A58" s="24">
        <v>101</v>
      </c>
      <c r="B58" s="25">
        <v>45292</v>
      </c>
      <c r="C58" s="24">
        <v>1173</v>
      </c>
      <c r="D58" s="24" t="s">
        <v>177</v>
      </c>
      <c r="E58" s="24" t="s">
        <v>185</v>
      </c>
      <c r="F58" s="26">
        <v>100</v>
      </c>
      <c r="G58" s="26">
        <v>2.5299999999999998</v>
      </c>
      <c r="H58" s="26">
        <v>2.5299999999999998</v>
      </c>
      <c r="I58" s="23" t="s">
        <v>139</v>
      </c>
    </row>
    <row r="59" spans="1:9" x14ac:dyDescent="0.25">
      <c r="A59" s="24">
        <v>101</v>
      </c>
      <c r="B59" s="25">
        <v>45292</v>
      </c>
      <c r="C59" s="24">
        <v>1173</v>
      </c>
      <c r="D59" s="24" t="s">
        <v>177</v>
      </c>
      <c r="E59" s="24" t="s">
        <v>154</v>
      </c>
      <c r="F59" s="26">
        <v>73.589699999999993</v>
      </c>
      <c r="G59" s="26">
        <v>97.47</v>
      </c>
      <c r="H59" s="26">
        <v>71.73</v>
      </c>
      <c r="I59" s="23" t="s">
        <v>140</v>
      </c>
    </row>
    <row r="60" spans="1:9" x14ac:dyDescent="0.25">
      <c r="A60" s="24">
        <v>101</v>
      </c>
      <c r="B60" s="25">
        <v>45292</v>
      </c>
      <c r="C60" s="24">
        <v>1180</v>
      </c>
      <c r="D60" s="24" t="s">
        <v>178</v>
      </c>
      <c r="E60" s="24" t="s">
        <v>154</v>
      </c>
      <c r="F60" s="26">
        <v>80</v>
      </c>
      <c r="G60" s="26">
        <v>100</v>
      </c>
      <c r="H60" s="26">
        <v>80</v>
      </c>
      <c r="I60" s="23" t="s">
        <v>140</v>
      </c>
    </row>
    <row r="61" spans="1:9" x14ac:dyDescent="0.25">
      <c r="A61" s="24">
        <v>101</v>
      </c>
      <c r="B61" s="25">
        <v>45292</v>
      </c>
      <c r="C61" s="24">
        <v>1183</v>
      </c>
      <c r="D61" s="24" t="s">
        <v>111</v>
      </c>
      <c r="E61" s="24" t="s">
        <v>154</v>
      </c>
      <c r="F61" s="26">
        <v>85.714299999999994</v>
      </c>
      <c r="G61" s="26">
        <v>87.5</v>
      </c>
      <c r="H61" s="26">
        <v>75</v>
      </c>
      <c r="I61" s="23" t="s">
        <v>140</v>
      </c>
    </row>
    <row r="62" spans="1:9" x14ac:dyDescent="0.25">
      <c r="A62" s="24">
        <v>101</v>
      </c>
      <c r="B62" s="25">
        <v>45292</v>
      </c>
      <c r="C62" s="24">
        <v>1183</v>
      </c>
      <c r="D62" s="24" t="s">
        <v>111</v>
      </c>
      <c r="E62" s="24" t="s">
        <v>155</v>
      </c>
      <c r="F62" s="26">
        <v>100</v>
      </c>
      <c r="G62" s="26">
        <v>4.17</v>
      </c>
      <c r="H62" s="26">
        <v>4.17</v>
      </c>
      <c r="I62" s="23" t="s">
        <v>143</v>
      </c>
    </row>
    <row r="63" spans="1:9" x14ac:dyDescent="0.25">
      <c r="A63" s="24">
        <v>101</v>
      </c>
      <c r="B63" s="25">
        <v>45292</v>
      </c>
      <c r="C63" s="24">
        <v>1183</v>
      </c>
      <c r="D63" s="24" t="s">
        <v>111</v>
      </c>
      <c r="E63" s="24" t="s">
        <v>156</v>
      </c>
      <c r="F63" s="26">
        <v>100</v>
      </c>
      <c r="G63" s="26">
        <v>4.17</v>
      </c>
      <c r="H63" s="26">
        <v>4.17</v>
      </c>
      <c r="I63" s="23" t="s">
        <v>142</v>
      </c>
    </row>
    <row r="64" spans="1:9" x14ac:dyDescent="0.25">
      <c r="A64" s="24">
        <v>101</v>
      </c>
      <c r="B64" s="25">
        <v>45292</v>
      </c>
      <c r="C64" s="24">
        <v>1183</v>
      </c>
      <c r="D64" s="24" t="s">
        <v>111</v>
      </c>
      <c r="E64" s="24" t="s">
        <v>157</v>
      </c>
      <c r="F64" s="26">
        <v>80</v>
      </c>
      <c r="G64" s="26">
        <v>4.16</v>
      </c>
      <c r="H64" s="26">
        <v>3.34</v>
      </c>
      <c r="I64" s="23" t="s">
        <v>141</v>
      </c>
    </row>
    <row r="65" spans="1:9" x14ac:dyDescent="0.25">
      <c r="A65" s="24">
        <v>101</v>
      </c>
      <c r="B65" s="25">
        <v>45292</v>
      </c>
      <c r="C65" s="24">
        <v>1184</v>
      </c>
      <c r="D65" s="24" t="s">
        <v>76</v>
      </c>
      <c r="E65" s="24" t="s">
        <v>155</v>
      </c>
      <c r="F65" s="26">
        <v>100</v>
      </c>
      <c r="G65" s="26">
        <v>33.33</v>
      </c>
      <c r="H65" s="26">
        <v>33.33</v>
      </c>
      <c r="I65" s="23" t="s">
        <v>143</v>
      </c>
    </row>
    <row r="66" spans="1:9" x14ac:dyDescent="0.25">
      <c r="A66" s="24">
        <v>101</v>
      </c>
      <c r="B66" s="25">
        <v>45292</v>
      </c>
      <c r="C66" s="24">
        <v>1184</v>
      </c>
      <c r="D66" s="24" t="s">
        <v>76</v>
      </c>
      <c r="E66" s="24" t="s">
        <v>156</v>
      </c>
      <c r="F66" s="26">
        <v>100</v>
      </c>
      <c r="G66" s="26">
        <v>33.33</v>
      </c>
      <c r="H66" s="26">
        <v>33.33</v>
      </c>
      <c r="I66" s="23" t="s">
        <v>142</v>
      </c>
    </row>
    <row r="67" spans="1:9" x14ac:dyDescent="0.25">
      <c r="A67" s="24">
        <v>101</v>
      </c>
      <c r="B67" s="25">
        <v>45292</v>
      </c>
      <c r="C67" s="24">
        <v>1184</v>
      </c>
      <c r="D67" s="24" t="s">
        <v>76</v>
      </c>
      <c r="E67" s="24" t="s">
        <v>157</v>
      </c>
      <c r="F67" s="26">
        <v>100</v>
      </c>
      <c r="G67" s="26">
        <v>33.340000000000003</v>
      </c>
      <c r="H67" s="26">
        <v>33.340000000000003</v>
      </c>
      <c r="I67" s="23" t="s">
        <v>141</v>
      </c>
    </row>
    <row r="68" spans="1:9" x14ac:dyDescent="0.25">
      <c r="A68" s="24">
        <v>101</v>
      </c>
      <c r="B68" s="25">
        <v>45292</v>
      </c>
      <c r="C68" s="24">
        <v>1185</v>
      </c>
      <c r="D68" s="24" t="s">
        <v>179</v>
      </c>
      <c r="E68" s="24" t="s">
        <v>154</v>
      </c>
      <c r="F68" s="26">
        <v>54.807699999999997</v>
      </c>
      <c r="G68" s="26">
        <v>100</v>
      </c>
      <c r="H68" s="26">
        <v>54.81</v>
      </c>
      <c r="I68" s="23" t="s">
        <v>140</v>
      </c>
    </row>
    <row r="69" spans="1:9" x14ac:dyDescent="0.25">
      <c r="A69" s="24">
        <v>101</v>
      </c>
      <c r="B69" s="25">
        <v>45292</v>
      </c>
      <c r="C69" s="24">
        <v>1189</v>
      </c>
      <c r="D69" s="24" t="s">
        <v>180</v>
      </c>
      <c r="E69" s="24" t="s">
        <v>154</v>
      </c>
      <c r="F69" s="26">
        <v>100</v>
      </c>
      <c r="G69" s="26">
        <v>100</v>
      </c>
      <c r="H69" s="26">
        <v>100</v>
      </c>
      <c r="I69" s="23" t="s">
        <v>140</v>
      </c>
    </row>
    <row r="70" spans="1:9" x14ac:dyDescent="0.25">
      <c r="A70" s="24">
        <v>101</v>
      </c>
      <c r="B70" s="25">
        <v>45292</v>
      </c>
      <c r="C70" s="24">
        <v>1193</v>
      </c>
      <c r="D70" s="24" t="s">
        <v>117</v>
      </c>
      <c r="E70" s="24" t="s">
        <v>155</v>
      </c>
      <c r="F70" s="26">
        <v>100</v>
      </c>
      <c r="G70" s="26">
        <v>33.33</v>
      </c>
      <c r="H70" s="26">
        <v>33.33</v>
      </c>
      <c r="I70" s="23" t="s">
        <v>143</v>
      </c>
    </row>
    <row r="71" spans="1:9" x14ac:dyDescent="0.25">
      <c r="A71" s="24">
        <v>101</v>
      </c>
      <c r="B71" s="25">
        <v>45292</v>
      </c>
      <c r="C71" s="24">
        <v>1193</v>
      </c>
      <c r="D71" s="24" t="s">
        <v>117</v>
      </c>
      <c r="E71" s="24" t="s">
        <v>156</v>
      </c>
      <c r="F71" s="26">
        <v>100</v>
      </c>
      <c r="G71" s="26">
        <v>33.33</v>
      </c>
      <c r="H71" s="26">
        <v>33.33</v>
      </c>
      <c r="I71" s="23" t="s">
        <v>142</v>
      </c>
    </row>
    <row r="72" spans="1:9" x14ac:dyDescent="0.25">
      <c r="A72" s="24">
        <v>101</v>
      </c>
      <c r="B72" s="25">
        <v>45292</v>
      </c>
      <c r="C72" s="24">
        <v>1193</v>
      </c>
      <c r="D72" s="24" t="s">
        <v>117</v>
      </c>
      <c r="E72" s="24" t="s">
        <v>157</v>
      </c>
      <c r="F72" s="26">
        <v>80</v>
      </c>
      <c r="G72" s="26">
        <v>33.340000000000003</v>
      </c>
      <c r="H72" s="26">
        <v>26.67</v>
      </c>
      <c r="I72" s="23" t="s">
        <v>141</v>
      </c>
    </row>
    <row r="73" spans="1:9" x14ac:dyDescent="0.25">
      <c r="A73" s="24">
        <v>101</v>
      </c>
      <c r="B73" s="25">
        <v>45292</v>
      </c>
      <c r="C73" s="24">
        <v>1206</v>
      </c>
      <c r="D73" s="24" t="s">
        <v>181</v>
      </c>
      <c r="E73" s="24" t="s">
        <v>154</v>
      </c>
      <c r="F73" s="26">
        <v>33.333300000000001</v>
      </c>
      <c r="G73" s="26">
        <v>100</v>
      </c>
      <c r="H73" s="26">
        <v>33.33</v>
      </c>
      <c r="I73" s="23" t="s">
        <v>140</v>
      </c>
    </row>
    <row r="74" spans="1:9" x14ac:dyDescent="0.25">
      <c r="A74" s="24">
        <v>101</v>
      </c>
      <c r="B74" s="25">
        <v>45292</v>
      </c>
      <c r="C74" s="24">
        <v>1207</v>
      </c>
      <c r="D74" s="24" t="s">
        <v>182</v>
      </c>
      <c r="E74" s="24" t="s">
        <v>154</v>
      </c>
      <c r="F74" s="26">
        <v>0</v>
      </c>
      <c r="G74" s="26">
        <v>100</v>
      </c>
      <c r="H74" s="26">
        <v>0</v>
      </c>
      <c r="I74" s="23" t="s">
        <v>140</v>
      </c>
    </row>
    <row r="75" spans="1:9" x14ac:dyDescent="0.25">
      <c r="A75" s="24">
        <v>101</v>
      </c>
      <c r="B75" s="25">
        <v>45292</v>
      </c>
      <c r="C75" s="24">
        <v>1213</v>
      </c>
      <c r="D75" s="24" t="s">
        <v>228</v>
      </c>
      <c r="E75" s="24" t="s">
        <v>154</v>
      </c>
      <c r="F75" s="26">
        <v>100</v>
      </c>
      <c r="G75" s="26">
        <v>100</v>
      </c>
      <c r="H75" s="26">
        <v>100</v>
      </c>
      <c r="I75" s="23" t="s">
        <v>140</v>
      </c>
    </row>
    <row r="76" spans="1:9" x14ac:dyDescent="0.25">
      <c r="A76" s="24">
        <v>101</v>
      </c>
      <c r="B76" s="25">
        <v>45292</v>
      </c>
      <c r="C76" s="24">
        <v>1216</v>
      </c>
      <c r="D76" s="24" t="s">
        <v>303</v>
      </c>
      <c r="E76" s="24" t="s">
        <v>154</v>
      </c>
      <c r="F76" s="26">
        <v>0</v>
      </c>
      <c r="G76" s="26">
        <v>100</v>
      </c>
      <c r="H76" s="26">
        <v>0</v>
      </c>
      <c r="I76" s="23" t="s">
        <v>140</v>
      </c>
    </row>
    <row r="77" spans="1:9" x14ac:dyDescent="0.25">
      <c r="A77" s="24">
        <v>101</v>
      </c>
      <c r="B77" s="25">
        <v>45292</v>
      </c>
      <c r="C77" s="24">
        <v>1219</v>
      </c>
      <c r="D77" s="24" t="s">
        <v>68</v>
      </c>
      <c r="E77" s="24" t="s">
        <v>185</v>
      </c>
      <c r="F77" s="26">
        <v>100</v>
      </c>
      <c r="G77" s="26">
        <v>21.5</v>
      </c>
      <c r="H77" s="26">
        <v>21.5</v>
      </c>
      <c r="I77" s="23" t="s">
        <v>139</v>
      </c>
    </row>
    <row r="78" spans="1:9" x14ac:dyDescent="0.25">
      <c r="A78" s="24">
        <v>101</v>
      </c>
      <c r="B78" s="25">
        <v>45292</v>
      </c>
      <c r="C78" s="24">
        <v>1219</v>
      </c>
      <c r="D78" s="24" t="s">
        <v>68</v>
      </c>
      <c r="E78" s="24" t="s">
        <v>154</v>
      </c>
      <c r="F78" s="26">
        <v>80</v>
      </c>
      <c r="G78" s="26">
        <v>28.5</v>
      </c>
      <c r="H78" s="26">
        <v>22.8</v>
      </c>
      <c r="I78" s="23" t="s">
        <v>140</v>
      </c>
    </row>
    <row r="79" spans="1:9" x14ac:dyDescent="0.25">
      <c r="A79" s="24">
        <v>101</v>
      </c>
      <c r="B79" s="25">
        <v>45292</v>
      </c>
      <c r="C79" s="24">
        <v>1219</v>
      </c>
      <c r="D79" s="24" t="s">
        <v>68</v>
      </c>
      <c r="E79" s="24" t="s">
        <v>155</v>
      </c>
      <c r="F79" s="26">
        <v>100</v>
      </c>
      <c r="G79" s="26">
        <v>16.670000000000002</v>
      </c>
      <c r="H79" s="26">
        <v>16.670000000000002</v>
      </c>
      <c r="I79" s="23" t="s">
        <v>143</v>
      </c>
    </row>
    <row r="80" spans="1:9" x14ac:dyDescent="0.25">
      <c r="A80" s="24">
        <v>101</v>
      </c>
      <c r="B80" s="25">
        <v>45292</v>
      </c>
      <c r="C80" s="24">
        <v>1219</v>
      </c>
      <c r="D80" s="24" t="s">
        <v>68</v>
      </c>
      <c r="E80" s="24" t="s">
        <v>156</v>
      </c>
      <c r="F80" s="26">
        <v>100</v>
      </c>
      <c r="G80" s="26">
        <v>16.670000000000002</v>
      </c>
      <c r="H80" s="26">
        <v>16.670000000000002</v>
      </c>
      <c r="I80" s="23" t="s">
        <v>142</v>
      </c>
    </row>
    <row r="81" spans="1:9" x14ac:dyDescent="0.25">
      <c r="A81" s="24">
        <v>101</v>
      </c>
      <c r="B81" s="25">
        <v>45292</v>
      </c>
      <c r="C81" s="24">
        <v>1219</v>
      </c>
      <c r="D81" s="24" t="s">
        <v>68</v>
      </c>
      <c r="E81" s="24" t="s">
        <v>157</v>
      </c>
      <c r="F81" s="26">
        <v>95</v>
      </c>
      <c r="G81" s="26">
        <v>16.66</v>
      </c>
      <c r="H81" s="26">
        <v>15.84</v>
      </c>
      <c r="I81" s="23" t="s">
        <v>141</v>
      </c>
    </row>
    <row r="82" spans="1:9" x14ac:dyDescent="0.25">
      <c r="A82" s="24">
        <v>101</v>
      </c>
      <c r="B82" s="25">
        <v>45292</v>
      </c>
      <c r="C82" s="24">
        <v>1221</v>
      </c>
      <c r="D82" s="24" t="s">
        <v>105</v>
      </c>
      <c r="E82" s="24" t="s">
        <v>154</v>
      </c>
      <c r="F82" s="26">
        <v>80</v>
      </c>
      <c r="G82" s="26">
        <v>50</v>
      </c>
      <c r="H82" s="26">
        <v>40</v>
      </c>
      <c r="I82" s="23" t="s">
        <v>140</v>
      </c>
    </row>
    <row r="83" spans="1:9" x14ac:dyDescent="0.25">
      <c r="A83" s="24">
        <v>101</v>
      </c>
      <c r="B83" s="25">
        <v>45292</v>
      </c>
      <c r="C83" s="24">
        <v>1221</v>
      </c>
      <c r="D83" s="24" t="s">
        <v>105</v>
      </c>
      <c r="E83" s="24" t="s">
        <v>155</v>
      </c>
      <c r="F83" s="26">
        <v>100</v>
      </c>
      <c r="G83" s="26">
        <v>16.670000000000002</v>
      </c>
      <c r="H83" s="26">
        <v>16.670000000000002</v>
      </c>
      <c r="I83" s="23" t="s">
        <v>143</v>
      </c>
    </row>
    <row r="84" spans="1:9" x14ac:dyDescent="0.25">
      <c r="A84" s="24">
        <v>101</v>
      </c>
      <c r="B84" s="25">
        <v>45292</v>
      </c>
      <c r="C84" s="24">
        <v>1221</v>
      </c>
      <c r="D84" s="24" t="s">
        <v>105</v>
      </c>
      <c r="E84" s="24" t="s">
        <v>156</v>
      </c>
      <c r="F84" s="26">
        <v>100</v>
      </c>
      <c r="G84" s="26">
        <v>16.670000000000002</v>
      </c>
      <c r="H84" s="26">
        <v>16.670000000000002</v>
      </c>
      <c r="I84" s="23" t="s">
        <v>142</v>
      </c>
    </row>
    <row r="85" spans="1:9" x14ac:dyDescent="0.25">
      <c r="A85" s="24">
        <v>101</v>
      </c>
      <c r="B85" s="25">
        <v>45292</v>
      </c>
      <c r="C85" s="24">
        <v>1221</v>
      </c>
      <c r="D85" s="24" t="s">
        <v>105</v>
      </c>
      <c r="E85" s="24" t="s">
        <v>157</v>
      </c>
      <c r="F85" s="26">
        <v>15</v>
      </c>
      <c r="G85" s="26">
        <v>16.66</v>
      </c>
      <c r="H85" s="26">
        <v>2.5</v>
      </c>
      <c r="I85" s="23" t="s">
        <v>141</v>
      </c>
    </row>
    <row r="86" spans="1:9" x14ac:dyDescent="0.25">
      <c r="A86" s="24">
        <v>101</v>
      </c>
      <c r="B86" s="25">
        <v>45292</v>
      </c>
      <c r="C86" s="24">
        <v>1229</v>
      </c>
      <c r="D86" s="24" t="s">
        <v>183</v>
      </c>
      <c r="E86" s="24" t="s">
        <v>154</v>
      </c>
      <c r="F86" s="26">
        <v>100</v>
      </c>
      <c r="G86" s="26">
        <v>100</v>
      </c>
      <c r="H86" s="26">
        <v>100</v>
      </c>
      <c r="I86" s="23" t="s">
        <v>140</v>
      </c>
    </row>
    <row r="87" spans="1:9" x14ac:dyDescent="0.25">
      <c r="A87" s="24">
        <v>101</v>
      </c>
      <c r="B87" s="25">
        <v>45292</v>
      </c>
      <c r="C87" s="24">
        <v>1237</v>
      </c>
      <c r="D87" s="24" t="s">
        <v>224</v>
      </c>
      <c r="E87" s="24" t="s">
        <v>154</v>
      </c>
      <c r="F87" s="26">
        <v>100</v>
      </c>
      <c r="G87" s="26">
        <v>100</v>
      </c>
      <c r="H87" s="26">
        <v>100</v>
      </c>
      <c r="I87" s="23" t="s">
        <v>140</v>
      </c>
    </row>
    <row r="88" spans="1:9" x14ac:dyDescent="0.25">
      <c r="A88" s="24">
        <v>101</v>
      </c>
      <c r="B88" s="25">
        <v>45292</v>
      </c>
      <c r="C88" s="24">
        <v>1239</v>
      </c>
      <c r="D88" s="24" t="s">
        <v>184</v>
      </c>
      <c r="E88" s="24" t="s">
        <v>154</v>
      </c>
      <c r="F88" s="26">
        <v>20</v>
      </c>
      <c r="G88" s="26">
        <v>50</v>
      </c>
      <c r="H88" s="26">
        <v>10</v>
      </c>
      <c r="I88" s="23" t="s">
        <v>140</v>
      </c>
    </row>
    <row r="89" spans="1:9" x14ac:dyDescent="0.25">
      <c r="A89" s="24">
        <v>101</v>
      </c>
      <c r="B89" s="25">
        <v>45292</v>
      </c>
      <c r="C89" s="24">
        <v>1239</v>
      </c>
      <c r="D89" s="24" t="s">
        <v>184</v>
      </c>
      <c r="E89" s="24" t="s">
        <v>155</v>
      </c>
      <c r="F89" s="26">
        <v>100</v>
      </c>
      <c r="G89" s="26">
        <v>25</v>
      </c>
      <c r="H89" s="26">
        <v>25</v>
      </c>
      <c r="I89" s="23" t="s">
        <v>143</v>
      </c>
    </row>
    <row r="90" spans="1:9" x14ac:dyDescent="0.25">
      <c r="A90" s="24">
        <v>101</v>
      </c>
      <c r="B90" s="25">
        <v>45292</v>
      </c>
      <c r="C90" s="24">
        <v>1239</v>
      </c>
      <c r="D90" s="24" t="s">
        <v>184</v>
      </c>
      <c r="E90" s="24" t="s">
        <v>156</v>
      </c>
      <c r="F90" s="26">
        <v>100</v>
      </c>
      <c r="G90" s="26">
        <v>25</v>
      </c>
      <c r="H90" s="26">
        <v>25</v>
      </c>
      <c r="I90" s="23" t="s">
        <v>142</v>
      </c>
    </row>
    <row r="91" spans="1:9" x14ac:dyDescent="0.25">
      <c r="A91" s="24">
        <v>101</v>
      </c>
      <c r="B91" s="25">
        <v>45292</v>
      </c>
      <c r="C91" s="24">
        <v>1250</v>
      </c>
      <c r="D91" s="24" t="s">
        <v>186</v>
      </c>
      <c r="E91" s="24" t="s">
        <v>154</v>
      </c>
      <c r="F91" s="26">
        <v>100</v>
      </c>
      <c r="G91" s="26">
        <v>100</v>
      </c>
      <c r="H91" s="26">
        <v>100</v>
      </c>
      <c r="I91" s="23" t="s">
        <v>140</v>
      </c>
    </row>
    <row r="92" spans="1:9" x14ac:dyDescent="0.25">
      <c r="A92" s="24">
        <v>101</v>
      </c>
      <c r="B92" s="25">
        <v>45292</v>
      </c>
      <c r="C92" s="24">
        <v>1260</v>
      </c>
      <c r="D92" s="24" t="s">
        <v>187</v>
      </c>
      <c r="E92" s="24" t="s">
        <v>154</v>
      </c>
      <c r="F92" s="26">
        <v>66.666700000000006</v>
      </c>
      <c r="G92" s="26">
        <v>100</v>
      </c>
      <c r="H92" s="26">
        <v>66.67</v>
      </c>
      <c r="I92" s="23" t="s">
        <v>140</v>
      </c>
    </row>
    <row r="93" spans="1:9" x14ac:dyDescent="0.25">
      <c r="A93" s="24">
        <v>101</v>
      </c>
      <c r="B93" s="25">
        <v>45292</v>
      </c>
      <c r="C93" s="24">
        <v>1269</v>
      </c>
      <c r="D93" s="24" t="s">
        <v>188</v>
      </c>
      <c r="E93" s="24" t="s">
        <v>154</v>
      </c>
      <c r="F93" s="26">
        <v>100</v>
      </c>
      <c r="G93" s="26">
        <v>100</v>
      </c>
      <c r="H93" s="26">
        <v>100</v>
      </c>
      <c r="I93" s="23" t="s">
        <v>140</v>
      </c>
    </row>
    <row r="94" spans="1:9" x14ac:dyDescent="0.25">
      <c r="A94" s="24">
        <v>101</v>
      </c>
      <c r="B94" s="25">
        <v>45292</v>
      </c>
      <c r="C94" s="24">
        <v>1270</v>
      </c>
      <c r="D94" s="24" t="s">
        <v>189</v>
      </c>
      <c r="E94" s="24" t="s">
        <v>154</v>
      </c>
      <c r="F94" s="26">
        <v>49.230800000000002</v>
      </c>
      <c r="G94" s="26">
        <v>100</v>
      </c>
      <c r="H94" s="26">
        <v>49.23</v>
      </c>
      <c r="I94" s="23" t="s">
        <v>140</v>
      </c>
    </row>
    <row r="95" spans="1:9" x14ac:dyDescent="0.25">
      <c r="A95" s="24">
        <v>101</v>
      </c>
      <c r="B95" s="25">
        <v>45292</v>
      </c>
      <c r="C95" s="24">
        <v>1273</v>
      </c>
      <c r="D95" s="24" t="s">
        <v>103</v>
      </c>
      <c r="E95" s="24" t="s">
        <v>154</v>
      </c>
      <c r="F95" s="26">
        <v>96</v>
      </c>
      <c r="G95" s="26">
        <v>50</v>
      </c>
      <c r="H95" s="26">
        <v>48</v>
      </c>
      <c r="I95" s="23" t="s">
        <v>140</v>
      </c>
    </row>
    <row r="96" spans="1:9" x14ac:dyDescent="0.25">
      <c r="A96" s="24">
        <v>101</v>
      </c>
      <c r="B96" s="25">
        <v>45292</v>
      </c>
      <c r="C96" s="24">
        <v>1273</v>
      </c>
      <c r="D96" s="24" t="s">
        <v>103</v>
      </c>
      <c r="E96" s="24" t="s">
        <v>155</v>
      </c>
      <c r="F96" s="26">
        <v>100</v>
      </c>
      <c r="G96" s="26">
        <v>16.670000000000002</v>
      </c>
      <c r="H96" s="26">
        <v>16.670000000000002</v>
      </c>
      <c r="I96" s="23" t="s">
        <v>143</v>
      </c>
    </row>
    <row r="97" spans="1:9" x14ac:dyDescent="0.25">
      <c r="A97" s="24">
        <v>101</v>
      </c>
      <c r="B97" s="25">
        <v>45292</v>
      </c>
      <c r="C97" s="24">
        <v>1273</v>
      </c>
      <c r="D97" s="24" t="s">
        <v>103</v>
      </c>
      <c r="E97" s="24" t="s">
        <v>156</v>
      </c>
      <c r="F97" s="26">
        <v>100</v>
      </c>
      <c r="G97" s="26">
        <v>16.670000000000002</v>
      </c>
      <c r="H97" s="26">
        <v>16.670000000000002</v>
      </c>
      <c r="I97" s="23" t="s">
        <v>142</v>
      </c>
    </row>
    <row r="98" spans="1:9" x14ac:dyDescent="0.25">
      <c r="A98" s="24">
        <v>101</v>
      </c>
      <c r="B98" s="25">
        <v>45292</v>
      </c>
      <c r="C98" s="24">
        <v>1273</v>
      </c>
      <c r="D98" s="24" t="s">
        <v>103</v>
      </c>
      <c r="E98" s="24" t="s">
        <v>157</v>
      </c>
      <c r="F98" s="26">
        <v>80</v>
      </c>
      <c r="G98" s="26">
        <v>16.66</v>
      </c>
      <c r="H98" s="26">
        <v>13.34</v>
      </c>
      <c r="I98" s="23" t="s">
        <v>141</v>
      </c>
    </row>
    <row r="99" spans="1:9" x14ac:dyDescent="0.25">
      <c r="A99" s="24">
        <v>101</v>
      </c>
      <c r="B99" s="25">
        <v>45292</v>
      </c>
      <c r="C99" s="24">
        <v>1276</v>
      </c>
      <c r="D99" s="24" t="s">
        <v>190</v>
      </c>
      <c r="E99" s="24" t="s">
        <v>154</v>
      </c>
      <c r="F99" s="26">
        <v>95</v>
      </c>
      <c r="G99" s="26">
        <v>100</v>
      </c>
      <c r="H99" s="26">
        <v>95</v>
      </c>
      <c r="I99" s="23" t="s">
        <v>140</v>
      </c>
    </row>
    <row r="100" spans="1:9" x14ac:dyDescent="0.25">
      <c r="A100" s="24">
        <v>101</v>
      </c>
      <c r="B100" s="25">
        <v>45292</v>
      </c>
      <c r="C100" s="24">
        <v>1280</v>
      </c>
      <c r="D100" s="24" t="s">
        <v>53</v>
      </c>
      <c r="E100" s="24" t="s">
        <v>154</v>
      </c>
      <c r="F100" s="26">
        <v>100</v>
      </c>
      <c r="G100" s="26">
        <v>50</v>
      </c>
      <c r="H100" s="26">
        <v>50</v>
      </c>
      <c r="I100" s="23" t="s">
        <v>140</v>
      </c>
    </row>
    <row r="101" spans="1:9" x14ac:dyDescent="0.25">
      <c r="A101" s="24">
        <v>101</v>
      </c>
      <c r="B101" s="25">
        <v>45292</v>
      </c>
      <c r="C101" s="24">
        <v>1280</v>
      </c>
      <c r="D101" s="24" t="s">
        <v>53</v>
      </c>
      <c r="E101" s="24" t="s">
        <v>155</v>
      </c>
      <c r="F101" s="26">
        <v>100</v>
      </c>
      <c r="G101" s="26">
        <v>16.670000000000002</v>
      </c>
      <c r="H101" s="26">
        <v>16.670000000000002</v>
      </c>
      <c r="I101" s="23" t="s">
        <v>143</v>
      </c>
    </row>
    <row r="102" spans="1:9" x14ac:dyDescent="0.25">
      <c r="A102" s="24">
        <v>101</v>
      </c>
      <c r="B102" s="25">
        <v>45292</v>
      </c>
      <c r="C102" s="24">
        <v>1280</v>
      </c>
      <c r="D102" s="24" t="s">
        <v>53</v>
      </c>
      <c r="E102" s="24" t="s">
        <v>156</v>
      </c>
      <c r="F102" s="26">
        <v>100</v>
      </c>
      <c r="G102" s="26">
        <v>16.670000000000002</v>
      </c>
      <c r="H102" s="26">
        <v>16.670000000000002</v>
      </c>
      <c r="I102" s="23" t="s">
        <v>142</v>
      </c>
    </row>
    <row r="103" spans="1:9" x14ac:dyDescent="0.25">
      <c r="A103" s="24">
        <v>101</v>
      </c>
      <c r="B103" s="25">
        <v>45292</v>
      </c>
      <c r="C103" s="24">
        <v>1280</v>
      </c>
      <c r="D103" s="24" t="s">
        <v>53</v>
      </c>
      <c r="E103" s="24" t="s">
        <v>157</v>
      </c>
      <c r="F103" s="26">
        <v>90</v>
      </c>
      <c r="G103" s="26">
        <v>16.66</v>
      </c>
      <c r="H103" s="26">
        <v>15</v>
      </c>
      <c r="I103" s="23" t="s">
        <v>141</v>
      </c>
    </row>
    <row r="104" spans="1:9" x14ac:dyDescent="0.25">
      <c r="A104" s="24">
        <v>101</v>
      </c>
      <c r="B104" s="25">
        <v>45292</v>
      </c>
      <c r="C104" s="24">
        <v>1281</v>
      </c>
      <c r="D104" s="24" t="s">
        <v>191</v>
      </c>
      <c r="E104" s="24" t="s">
        <v>154</v>
      </c>
      <c r="F104" s="26">
        <v>60</v>
      </c>
      <c r="G104" s="26">
        <v>100</v>
      </c>
      <c r="H104" s="26">
        <v>60</v>
      </c>
      <c r="I104" s="23" t="s">
        <v>140</v>
      </c>
    </row>
    <row r="105" spans="1:9" x14ac:dyDescent="0.25">
      <c r="A105" s="24">
        <v>101</v>
      </c>
      <c r="B105" s="25">
        <v>45292</v>
      </c>
      <c r="C105" s="24">
        <v>1285</v>
      </c>
      <c r="D105" s="24" t="s">
        <v>192</v>
      </c>
      <c r="E105" s="24" t="s">
        <v>154</v>
      </c>
      <c r="F105" s="26">
        <v>70</v>
      </c>
      <c r="G105" s="26">
        <v>100</v>
      </c>
      <c r="H105" s="26">
        <v>70</v>
      </c>
      <c r="I105" s="23" t="s">
        <v>140</v>
      </c>
    </row>
    <row r="106" spans="1:9" x14ac:dyDescent="0.25">
      <c r="A106" s="24">
        <v>101</v>
      </c>
      <c r="B106" s="25">
        <v>45292</v>
      </c>
      <c r="C106" s="24">
        <v>1288</v>
      </c>
      <c r="D106" s="24" t="s">
        <v>193</v>
      </c>
      <c r="E106" s="24" t="s">
        <v>154</v>
      </c>
      <c r="F106" s="26">
        <v>100</v>
      </c>
      <c r="G106" s="26">
        <v>100</v>
      </c>
      <c r="H106" s="26">
        <v>100</v>
      </c>
      <c r="I106" s="23" t="s">
        <v>140</v>
      </c>
    </row>
    <row r="107" spans="1:9" x14ac:dyDescent="0.25">
      <c r="A107" s="24">
        <v>101</v>
      </c>
      <c r="B107" s="25">
        <v>45292</v>
      </c>
      <c r="C107" s="24">
        <v>1291</v>
      </c>
      <c r="D107" s="24" t="s">
        <v>119</v>
      </c>
      <c r="E107" s="24" t="s">
        <v>154</v>
      </c>
      <c r="F107" s="26">
        <v>70</v>
      </c>
      <c r="G107" s="26">
        <v>80</v>
      </c>
      <c r="H107" s="26">
        <v>56</v>
      </c>
      <c r="I107" s="23" t="s">
        <v>140</v>
      </c>
    </row>
    <row r="108" spans="1:9" x14ac:dyDescent="0.25">
      <c r="A108" s="24">
        <v>101</v>
      </c>
      <c r="B108" s="25">
        <v>45292</v>
      </c>
      <c r="C108" s="24">
        <v>1291</v>
      </c>
      <c r="D108" s="24" t="s">
        <v>119</v>
      </c>
      <c r="E108" s="24" t="s">
        <v>155</v>
      </c>
      <c r="F108" s="26">
        <v>100</v>
      </c>
      <c r="G108" s="26">
        <v>6.67</v>
      </c>
      <c r="H108" s="26">
        <v>6.67</v>
      </c>
      <c r="I108" s="23" t="s">
        <v>143</v>
      </c>
    </row>
    <row r="109" spans="1:9" x14ac:dyDescent="0.25">
      <c r="A109" s="24">
        <v>101</v>
      </c>
      <c r="B109" s="25">
        <v>45292</v>
      </c>
      <c r="C109" s="24">
        <v>1291</v>
      </c>
      <c r="D109" s="24" t="s">
        <v>119</v>
      </c>
      <c r="E109" s="24" t="s">
        <v>156</v>
      </c>
      <c r="F109" s="26">
        <v>100</v>
      </c>
      <c r="G109" s="26">
        <v>6.67</v>
      </c>
      <c r="H109" s="26">
        <v>6.67</v>
      </c>
      <c r="I109" s="23" t="s">
        <v>142</v>
      </c>
    </row>
    <row r="110" spans="1:9" x14ac:dyDescent="0.25">
      <c r="A110" s="24">
        <v>101</v>
      </c>
      <c r="B110" s="25">
        <v>45292</v>
      </c>
      <c r="C110" s="24">
        <v>1291</v>
      </c>
      <c r="D110" s="24" t="s">
        <v>119</v>
      </c>
      <c r="E110" s="24" t="s">
        <v>157</v>
      </c>
      <c r="F110" s="26">
        <v>80</v>
      </c>
      <c r="G110" s="26">
        <v>6.66</v>
      </c>
      <c r="H110" s="26">
        <v>5.34</v>
      </c>
      <c r="I110" s="23" t="s">
        <v>141</v>
      </c>
    </row>
    <row r="111" spans="1:9" x14ac:dyDescent="0.25">
      <c r="A111" s="24">
        <v>101</v>
      </c>
      <c r="B111" s="25">
        <v>45292</v>
      </c>
      <c r="C111" s="24">
        <v>1292</v>
      </c>
      <c r="D111" s="24" t="s">
        <v>113</v>
      </c>
      <c r="E111" s="24" t="s">
        <v>155</v>
      </c>
      <c r="F111" s="26">
        <v>100</v>
      </c>
      <c r="G111" s="26">
        <v>33.33</v>
      </c>
      <c r="H111" s="26">
        <v>33.33</v>
      </c>
      <c r="I111" s="23" t="s">
        <v>143</v>
      </c>
    </row>
    <row r="112" spans="1:9" x14ac:dyDescent="0.25">
      <c r="A112" s="24">
        <v>101</v>
      </c>
      <c r="B112" s="25">
        <v>45292</v>
      </c>
      <c r="C112" s="24">
        <v>1292</v>
      </c>
      <c r="D112" s="24" t="s">
        <v>113</v>
      </c>
      <c r="E112" s="24" t="s">
        <v>156</v>
      </c>
      <c r="F112" s="26">
        <v>100</v>
      </c>
      <c r="G112" s="26">
        <v>33.33</v>
      </c>
      <c r="H112" s="26">
        <v>33.33</v>
      </c>
      <c r="I112" s="23" t="s">
        <v>142</v>
      </c>
    </row>
    <row r="113" spans="1:9" x14ac:dyDescent="0.25">
      <c r="A113" s="24">
        <v>101</v>
      </c>
      <c r="B113" s="25">
        <v>45292</v>
      </c>
      <c r="C113" s="24">
        <v>1292</v>
      </c>
      <c r="D113" s="24" t="s">
        <v>113</v>
      </c>
      <c r="E113" s="24" t="s">
        <v>157</v>
      </c>
      <c r="F113" s="26">
        <v>80</v>
      </c>
      <c r="G113" s="26">
        <v>33.340000000000003</v>
      </c>
      <c r="H113" s="26">
        <v>26.67</v>
      </c>
      <c r="I113" s="23" t="s">
        <v>141</v>
      </c>
    </row>
    <row r="114" spans="1:9" x14ac:dyDescent="0.25">
      <c r="A114" s="24">
        <v>101</v>
      </c>
      <c r="B114" s="25">
        <v>45292</v>
      </c>
      <c r="C114" s="24">
        <v>1294</v>
      </c>
      <c r="D114" s="24" t="s">
        <v>71</v>
      </c>
      <c r="E114" s="24" t="s">
        <v>155</v>
      </c>
      <c r="F114" s="26">
        <v>100</v>
      </c>
      <c r="G114" s="26">
        <v>33.33</v>
      </c>
      <c r="H114" s="26">
        <v>33.33</v>
      </c>
      <c r="I114" s="23" t="s">
        <v>143</v>
      </c>
    </row>
    <row r="115" spans="1:9" x14ac:dyDescent="0.25">
      <c r="A115" s="24">
        <v>101</v>
      </c>
      <c r="B115" s="25">
        <v>45292</v>
      </c>
      <c r="C115" s="24">
        <v>1294</v>
      </c>
      <c r="D115" s="24" t="s">
        <v>71</v>
      </c>
      <c r="E115" s="24" t="s">
        <v>156</v>
      </c>
      <c r="F115" s="26">
        <v>100</v>
      </c>
      <c r="G115" s="26">
        <v>33.33</v>
      </c>
      <c r="H115" s="26">
        <v>33.33</v>
      </c>
      <c r="I115" s="23" t="s">
        <v>142</v>
      </c>
    </row>
    <row r="116" spans="1:9" x14ac:dyDescent="0.25">
      <c r="A116" s="24">
        <v>101</v>
      </c>
      <c r="B116" s="25">
        <v>45292</v>
      </c>
      <c r="C116" s="24">
        <v>1294</v>
      </c>
      <c r="D116" s="24" t="s">
        <v>71</v>
      </c>
      <c r="E116" s="24" t="s">
        <v>157</v>
      </c>
      <c r="F116" s="26">
        <v>80</v>
      </c>
      <c r="G116" s="26">
        <v>33.340000000000003</v>
      </c>
      <c r="H116" s="26">
        <v>26.67</v>
      </c>
      <c r="I116" s="23" t="s">
        <v>141</v>
      </c>
    </row>
    <row r="117" spans="1:9" x14ac:dyDescent="0.25">
      <c r="A117" s="24">
        <v>101</v>
      </c>
      <c r="B117" s="25">
        <v>45292</v>
      </c>
      <c r="C117" s="24">
        <v>1295</v>
      </c>
      <c r="D117" s="24" t="s">
        <v>73</v>
      </c>
      <c r="E117" s="24" t="s">
        <v>185</v>
      </c>
      <c r="F117" s="26">
        <v>100</v>
      </c>
      <c r="G117" s="26">
        <v>28.67</v>
      </c>
      <c r="H117" s="26">
        <v>28.67</v>
      </c>
      <c r="I117" s="23" t="s">
        <v>139</v>
      </c>
    </row>
    <row r="118" spans="1:9" x14ac:dyDescent="0.25">
      <c r="A118" s="24">
        <v>101</v>
      </c>
      <c r="B118" s="25">
        <v>45292</v>
      </c>
      <c r="C118" s="24">
        <v>1295</v>
      </c>
      <c r="D118" s="24" t="s">
        <v>73</v>
      </c>
      <c r="E118" s="24" t="s">
        <v>154</v>
      </c>
      <c r="F118" s="26">
        <v>25</v>
      </c>
      <c r="G118" s="26">
        <v>38</v>
      </c>
      <c r="H118" s="26">
        <v>9.5</v>
      </c>
      <c r="I118" s="23" t="s">
        <v>140</v>
      </c>
    </row>
    <row r="119" spans="1:9" x14ac:dyDescent="0.25">
      <c r="A119" s="24">
        <v>101</v>
      </c>
      <c r="B119" s="25">
        <v>45292</v>
      </c>
      <c r="C119" s="24">
        <v>1295</v>
      </c>
      <c r="D119" s="24" t="s">
        <v>73</v>
      </c>
      <c r="E119" s="24" t="s">
        <v>155</v>
      </c>
      <c r="F119" s="26">
        <v>100</v>
      </c>
      <c r="G119" s="26">
        <v>11.11</v>
      </c>
      <c r="H119" s="26">
        <v>11.11</v>
      </c>
      <c r="I119" s="23" t="s">
        <v>143</v>
      </c>
    </row>
    <row r="120" spans="1:9" x14ac:dyDescent="0.25">
      <c r="A120" s="24">
        <v>101</v>
      </c>
      <c r="B120" s="25">
        <v>45292</v>
      </c>
      <c r="C120" s="24">
        <v>1295</v>
      </c>
      <c r="D120" s="24" t="s">
        <v>73</v>
      </c>
      <c r="E120" s="24" t="s">
        <v>156</v>
      </c>
      <c r="F120" s="26">
        <v>100</v>
      </c>
      <c r="G120" s="26">
        <v>11.11</v>
      </c>
      <c r="H120" s="26">
        <v>11.11</v>
      </c>
      <c r="I120" s="23" t="s">
        <v>142</v>
      </c>
    </row>
    <row r="121" spans="1:9" x14ac:dyDescent="0.25">
      <c r="A121" s="24">
        <v>101</v>
      </c>
      <c r="B121" s="25">
        <v>45292</v>
      </c>
      <c r="C121" s="24">
        <v>1295</v>
      </c>
      <c r="D121" s="24" t="s">
        <v>73</v>
      </c>
      <c r="E121" s="24" t="s">
        <v>157</v>
      </c>
      <c r="F121" s="26">
        <v>100</v>
      </c>
      <c r="G121" s="26">
        <v>11.11</v>
      </c>
      <c r="H121" s="26">
        <v>11.11</v>
      </c>
      <c r="I121" s="23" t="s">
        <v>141</v>
      </c>
    </row>
    <row r="122" spans="1:9" x14ac:dyDescent="0.25">
      <c r="A122" s="24">
        <v>101</v>
      </c>
      <c r="B122" s="25">
        <v>45292</v>
      </c>
      <c r="C122" s="24">
        <v>1296</v>
      </c>
      <c r="D122" s="24" t="s">
        <v>229</v>
      </c>
      <c r="E122" s="24" t="s">
        <v>185</v>
      </c>
      <c r="F122" s="26">
        <v>100</v>
      </c>
      <c r="G122" s="26">
        <v>21.5</v>
      </c>
      <c r="H122" s="26">
        <v>21.5</v>
      </c>
      <c r="I122" s="23" t="s">
        <v>139</v>
      </c>
    </row>
    <row r="123" spans="1:9" x14ac:dyDescent="0.25">
      <c r="A123" s="24">
        <v>101</v>
      </c>
      <c r="B123" s="25">
        <v>45292</v>
      </c>
      <c r="C123" s="24">
        <v>1296</v>
      </c>
      <c r="D123" s="24" t="s">
        <v>229</v>
      </c>
      <c r="E123" s="24" t="s">
        <v>154</v>
      </c>
      <c r="F123" s="26">
        <v>0</v>
      </c>
      <c r="G123" s="26">
        <v>28.5</v>
      </c>
      <c r="H123" s="26">
        <v>0</v>
      </c>
      <c r="I123" s="23" t="s">
        <v>140</v>
      </c>
    </row>
    <row r="124" spans="1:9" x14ac:dyDescent="0.25">
      <c r="A124" s="24">
        <v>101</v>
      </c>
      <c r="B124" s="25">
        <v>45292</v>
      </c>
      <c r="C124" s="24">
        <v>1296</v>
      </c>
      <c r="D124" s="24" t="s">
        <v>229</v>
      </c>
      <c r="E124" s="24" t="s">
        <v>155</v>
      </c>
      <c r="F124" s="26">
        <v>100</v>
      </c>
      <c r="G124" s="26">
        <v>16.670000000000002</v>
      </c>
      <c r="H124" s="26">
        <v>16.670000000000002</v>
      </c>
      <c r="I124" s="23" t="s">
        <v>143</v>
      </c>
    </row>
    <row r="125" spans="1:9" x14ac:dyDescent="0.25">
      <c r="A125" s="24">
        <v>101</v>
      </c>
      <c r="B125" s="25">
        <v>45292</v>
      </c>
      <c r="C125" s="24">
        <v>1296</v>
      </c>
      <c r="D125" s="24" t="s">
        <v>229</v>
      </c>
      <c r="E125" s="24" t="s">
        <v>156</v>
      </c>
      <c r="F125" s="26">
        <v>100</v>
      </c>
      <c r="G125" s="26">
        <v>16.670000000000002</v>
      </c>
      <c r="H125" s="26">
        <v>16.670000000000002</v>
      </c>
      <c r="I125" s="23" t="s">
        <v>142</v>
      </c>
    </row>
    <row r="126" spans="1:9" x14ac:dyDescent="0.25">
      <c r="A126" s="24">
        <v>101</v>
      </c>
      <c r="B126" s="25">
        <v>45292</v>
      </c>
      <c r="C126" s="24">
        <v>1296</v>
      </c>
      <c r="D126" s="24" t="s">
        <v>229</v>
      </c>
      <c r="E126" s="24" t="s">
        <v>157</v>
      </c>
      <c r="F126" s="26">
        <v>80</v>
      </c>
      <c r="G126" s="26">
        <v>16.66</v>
      </c>
      <c r="H126" s="26">
        <v>13.34</v>
      </c>
      <c r="I126" s="23" t="s">
        <v>141</v>
      </c>
    </row>
    <row r="127" spans="1:9" x14ac:dyDescent="0.25">
      <c r="A127" s="24">
        <v>101</v>
      </c>
      <c r="B127" s="25">
        <v>45292</v>
      </c>
      <c r="C127" s="24">
        <v>1298</v>
      </c>
      <c r="D127" s="24" t="s">
        <v>30</v>
      </c>
      <c r="E127" s="24" t="s">
        <v>185</v>
      </c>
      <c r="F127" s="26">
        <v>0</v>
      </c>
      <c r="G127" s="26">
        <v>14.33</v>
      </c>
      <c r="H127" s="26">
        <v>0</v>
      </c>
      <c r="I127" s="23" t="s">
        <v>139</v>
      </c>
    </row>
    <row r="128" spans="1:9" x14ac:dyDescent="0.25">
      <c r="A128" s="24">
        <v>101</v>
      </c>
      <c r="B128" s="25">
        <v>45292</v>
      </c>
      <c r="C128" s="24">
        <v>1298</v>
      </c>
      <c r="D128" s="24" t="s">
        <v>30</v>
      </c>
      <c r="E128" s="24" t="s">
        <v>154</v>
      </c>
      <c r="F128" s="26">
        <v>100</v>
      </c>
      <c r="G128" s="26">
        <v>52.33</v>
      </c>
      <c r="H128" s="26">
        <v>52.33</v>
      </c>
      <c r="I128" s="23" t="s">
        <v>140</v>
      </c>
    </row>
    <row r="129" spans="1:9" x14ac:dyDescent="0.25">
      <c r="A129" s="24">
        <v>101</v>
      </c>
      <c r="B129" s="25">
        <v>45292</v>
      </c>
      <c r="C129" s="24">
        <v>1298</v>
      </c>
      <c r="D129" s="24" t="s">
        <v>30</v>
      </c>
      <c r="E129" s="24" t="s">
        <v>155</v>
      </c>
      <c r="F129" s="26">
        <v>100</v>
      </c>
      <c r="G129" s="26">
        <v>11.11</v>
      </c>
      <c r="H129" s="26">
        <v>11.11</v>
      </c>
      <c r="I129" s="23" t="s">
        <v>143</v>
      </c>
    </row>
    <row r="130" spans="1:9" x14ac:dyDescent="0.25">
      <c r="A130" s="24">
        <v>101</v>
      </c>
      <c r="B130" s="25">
        <v>45292</v>
      </c>
      <c r="C130" s="24">
        <v>1298</v>
      </c>
      <c r="D130" s="24" t="s">
        <v>30</v>
      </c>
      <c r="E130" s="24" t="s">
        <v>156</v>
      </c>
      <c r="F130" s="26">
        <v>100</v>
      </c>
      <c r="G130" s="26">
        <v>11.11</v>
      </c>
      <c r="H130" s="26">
        <v>11.11</v>
      </c>
      <c r="I130" s="23" t="s">
        <v>142</v>
      </c>
    </row>
    <row r="131" spans="1:9" x14ac:dyDescent="0.25">
      <c r="A131" s="24">
        <v>101</v>
      </c>
      <c r="B131" s="25">
        <v>45292</v>
      </c>
      <c r="C131" s="24">
        <v>1298</v>
      </c>
      <c r="D131" s="24" t="s">
        <v>30</v>
      </c>
      <c r="E131" s="24" t="s">
        <v>157</v>
      </c>
      <c r="F131" s="26">
        <v>90</v>
      </c>
      <c r="G131" s="26">
        <v>11.11</v>
      </c>
      <c r="H131" s="26">
        <v>10</v>
      </c>
      <c r="I131" s="23" t="s">
        <v>141</v>
      </c>
    </row>
    <row r="132" spans="1:9" x14ac:dyDescent="0.25">
      <c r="A132" s="24">
        <v>101</v>
      </c>
      <c r="B132" s="25">
        <v>45292</v>
      </c>
      <c r="C132" s="24">
        <v>1301</v>
      </c>
      <c r="D132" s="24" t="s">
        <v>194</v>
      </c>
      <c r="E132" s="24" t="s">
        <v>154</v>
      </c>
      <c r="F132" s="26">
        <v>80</v>
      </c>
      <c r="G132" s="26">
        <v>50</v>
      </c>
      <c r="H132" s="26">
        <v>40</v>
      </c>
      <c r="I132" s="23" t="s">
        <v>140</v>
      </c>
    </row>
    <row r="133" spans="1:9" x14ac:dyDescent="0.25">
      <c r="A133" s="24">
        <v>101</v>
      </c>
      <c r="B133" s="25">
        <v>45292</v>
      </c>
      <c r="C133" s="24">
        <v>1301</v>
      </c>
      <c r="D133" s="24" t="s">
        <v>194</v>
      </c>
      <c r="E133" s="24" t="s">
        <v>155</v>
      </c>
      <c r="F133" s="26">
        <v>100</v>
      </c>
      <c r="G133" s="26">
        <v>16.670000000000002</v>
      </c>
      <c r="H133" s="26">
        <v>16.670000000000002</v>
      </c>
      <c r="I133" s="23" t="s">
        <v>143</v>
      </c>
    </row>
    <row r="134" spans="1:9" x14ac:dyDescent="0.25">
      <c r="A134" s="24">
        <v>101</v>
      </c>
      <c r="B134" s="25">
        <v>45292</v>
      </c>
      <c r="C134" s="24">
        <v>1301</v>
      </c>
      <c r="D134" s="24" t="s">
        <v>194</v>
      </c>
      <c r="E134" s="24" t="s">
        <v>156</v>
      </c>
      <c r="F134" s="26">
        <v>100</v>
      </c>
      <c r="G134" s="26">
        <v>16.670000000000002</v>
      </c>
      <c r="H134" s="26">
        <v>16.670000000000002</v>
      </c>
      <c r="I134" s="23" t="s">
        <v>142</v>
      </c>
    </row>
    <row r="135" spans="1:9" x14ac:dyDescent="0.25">
      <c r="A135" s="24">
        <v>101</v>
      </c>
      <c r="B135" s="25">
        <v>45292</v>
      </c>
      <c r="C135" s="24">
        <v>1301</v>
      </c>
      <c r="D135" s="24" t="s">
        <v>194</v>
      </c>
      <c r="E135" s="24" t="s">
        <v>157</v>
      </c>
      <c r="F135" s="26">
        <v>80</v>
      </c>
      <c r="G135" s="26">
        <v>16.66</v>
      </c>
      <c r="H135" s="26">
        <v>13.34</v>
      </c>
      <c r="I135" s="23" t="s">
        <v>141</v>
      </c>
    </row>
    <row r="136" spans="1:9" x14ac:dyDescent="0.25">
      <c r="A136" s="24">
        <v>101</v>
      </c>
      <c r="B136" s="25">
        <v>45292</v>
      </c>
      <c r="C136" s="24">
        <v>1302</v>
      </c>
      <c r="D136" s="24" t="s">
        <v>217</v>
      </c>
      <c r="E136" s="24" t="s">
        <v>154</v>
      </c>
      <c r="F136" s="26">
        <v>100</v>
      </c>
      <c r="G136" s="26">
        <v>100</v>
      </c>
      <c r="H136" s="26">
        <v>100</v>
      </c>
      <c r="I136" s="23" t="s">
        <v>140</v>
      </c>
    </row>
    <row r="137" spans="1:9" x14ac:dyDescent="0.25">
      <c r="A137" s="24">
        <v>101</v>
      </c>
      <c r="B137" s="25">
        <v>45292</v>
      </c>
      <c r="C137" s="24">
        <v>1303</v>
      </c>
      <c r="D137" s="24" t="s">
        <v>195</v>
      </c>
      <c r="E137" s="24" t="s">
        <v>185</v>
      </c>
      <c r="F137" s="26">
        <v>100</v>
      </c>
      <c r="G137" s="26">
        <v>43</v>
      </c>
      <c r="H137" s="26">
        <v>43</v>
      </c>
      <c r="I137" s="23" t="s">
        <v>139</v>
      </c>
    </row>
    <row r="138" spans="1:9" x14ac:dyDescent="0.25">
      <c r="A138" s="24">
        <v>101</v>
      </c>
      <c r="B138" s="25">
        <v>45292</v>
      </c>
      <c r="C138" s="24">
        <v>1303</v>
      </c>
      <c r="D138" s="24" t="s">
        <v>195</v>
      </c>
      <c r="E138" s="24" t="s">
        <v>154</v>
      </c>
      <c r="F138" s="26">
        <v>100</v>
      </c>
      <c r="G138" s="26">
        <v>57</v>
      </c>
      <c r="H138" s="26">
        <v>57</v>
      </c>
      <c r="I138" s="23" t="s">
        <v>140</v>
      </c>
    </row>
    <row r="139" spans="1:9" x14ac:dyDescent="0.25">
      <c r="A139" s="24">
        <v>101</v>
      </c>
      <c r="B139" s="25">
        <v>45292</v>
      </c>
      <c r="C139" s="24">
        <v>1312</v>
      </c>
      <c r="D139" s="24" t="s">
        <v>196</v>
      </c>
      <c r="E139" s="24" t="s">
        <v>154</v>
      </c>
      <c r="F139" s="26">
        <v>100</v>
      </c>
      <c r="G139" s="26">
        <v>100</v>
      </c>
      <c r="H139" s="26">
        <v>100</v>
      </c>
      <c r="I139" s="23" t="s">
        <v>140</v>
      </c>
    </row>
    <row r="140" spans="1:9" x14ac:dyDescent="0.25">
      <c r="A140" s="24">
        <v>101</v>
      </c>
      <c r="B140" s="25">
        <v>45292</v>
      </c>
      <c r="C140" s="24">
        <v>1320</v>
      </c>
      <c r="D140" s="24" t="s">
        <v>97</v>
      </c>
      <c r="E140" s="24" t="s">
        <v>154</v>
      </c>
      <c r="F140" s="26">
        <v>100</v>
      </c>
      <c r="G140" s="26">
        <v>50</v>
      </c>
      <c r="H140" s="26">
        <v>50</v>
      </c>
      <c r="I140" s="23" t="s">
        <v>140</v>
      </c>
    </row>
    <row r="141" spans="1:9" x14ac:dyDescent="0.25">
      <c r="A141" s="24">
        <v>101</v>
      </c>
      <c r="B141" s="25">
        <v>45292</v>
      </c>
      <c r="C141" s="24">
        <v>1320</v>
      </c>
      <c r="D141" s="24" t="s">
        <v>97</v>
      </c>
      <c r="E141" s="24" t="s">
        <v>155</v>
      </c>
      <c r="F141" s="26">
        <v>100</v>
      </c>
      <c r="G141" s="26">
        <v>16.670000000000002</v>
      </c>
      <c r="H141" s="26">
        <v>16.670000000000002</v>
      </c>
      <c r="I141" s="23" t="s">
        <v>143</v>
      </c>
    </row>
    <row r="142" spans="1:9" x14ac:dyDescent="0.25">
      <c r="A142" s="24">
        <v>101</v>
      </c>
      <c r="B142" s="25">
        <v>45292</v>
      </c>
      <c r="C142" s="24">
        <v>1320</v>
      </c>
      <c r="D142" s="24" t="s">
        <v>97</v>
      </c>
      <c r="E142" s="24" t="s">
        <v>156</v>
      </c>
      <c r="F142" s="26">
        <v>100</v>
      </c>
      <c r="G142" s="26">
        <v>16.670000000000002</v>
      </c>
      <c r="H142" s="26">
        <v>16.670000000000002</v>
      </c>
      <c r="I142" s="23" t="s">
        <v>142</v>
      </c>
    </row>
    <row r="143" spans="1:9" x14ac:dyDescent="0.25">
      <c r="A143" s="24">
        <v>101</v>
      </c>
      <c r="B143" s="25">
        <v>45292</v>
      </c>
      <c r="C143" s="24">
        <v>1320</v>
      </c>
      <c r="D143" s="24" t="s">
        <v>97</v>
      </c>
      <c r="E143" s="24" t="s">
        <v>157</v>
      </c>
      <c r="F143" s="26">
        <v>80</v>
      </c>
      <c r="G143" s="26">
        <v>16.66</v>
      </c>
      <c r="H143" s="26">
        <v>13.34</v>
      </c>
      <c r="I143" s="23" t="s">
        <v>141</v>
      </c>
    </row>
    <row r="144" spans="1:9" x14ac:dyDescent="0.25">
      <c r="A144" s="24">
        <v>101</v>
      </c>
      <c r="B144" s="25">
        <v>45292</v>
      </c>
      <c r="C144" s="24">
        <v>1329</v>
      </c>
      <c r="D144" s="24" t="s">
        <v>101</v>
      </c>
      <c r="E144" s="24" t="s">
        <v>154</v>
      </c>
      <c r="F144" s="26">
        <v>100</v>
      </c>
      <c r="G144" s="26">
        <v>66.67</v>
      </c>
      <c r="H144" s="26">
        <v>66.67</v>
      </c>
      <c r="I144" s="23" t="s">
        <v>140</v>
      </c>
    </row>
    <row r="145" spans="1:9" x14ac:dyDescent="0.25">
      <c r="A145" s="24">
        <v>101</v>
      </c>
      <c r="B145" s="25">
        <v>45292</v>
      </c>
      <c r="C145" s="24">
        <v>1329</v>
      </c>
      <c r="D145" s="24" t="s">
        <v>101</v>
      </c>
      <c r="E145" s="24" t="s">
        <v>155</v>
      </c>
      <c r="F145" s="26">
        <v>100</v>
      </c>
      <c r="G145" s="26">
        <v>11.11</v>
      </c>
      <c r="H145" s="26">
        <v>11.11</v>
      </c>
      <c r="I145" s="23" t="s">
        <v>143</v>
      </c>
    </row>
    <row r="146" spans="1:9" x14ac:dyDescent="0.25">
      <c r="A146" s="24">
        <v>101</v>
      </c>
      <c r="B146" s="25">
        <v>45292</v>
      </c>
      <c r="C146" s="24">
        <v>1329</v>
      </c>
      <c r="D146" s="24" t="s">
        <v>101</v>
      </c>
      <c r="E146" s="24" t="s">
        <v>156</v>
      </c>
      <c r="F146" s="26">
        <v>100</v>
      </c>
      <c r="G146" s="26">
        <v>11.11</v>
      </c>
      <c r="H146" s="26">
        <v>11.11</v>
      </c>
      <c r="I146" s="23" t="s">
        <v>142</v>
      </c>
    </row>
    <row r="147" spans="1:9" x14ac:dyDescent="0.25">
      <c r="A147" s="24">
        <v>101</v>
      </c>
      <c r="B147" s="25">
        <v>45292</v>
      </c>
      <c r="C147" s="24">
        <v>1329</v>
      </c>
      <c r="D147" s="24" t="s">
        <v>101</v>
      </c>
      <c r="E147" s="24" t="s">
        <v>157</v>
      </c>
      <c r="F147" s="26">
        <v>15</v>
      </c>
      <c r="G147" s="26">
        <v>11.11</v>
      </c>
      <c r="H147" s="26">
        <v>1.67</v>
      </c>
      <c r="I147" s="23" t="s">
        <v>141</v>
      </c>
    </row>
    <row r="148" spans="1:9" x14ac:dyDescent="0.25">
      <c r="A148" s="24">
        <v>101</v>
      </c>
      <c r="B148" s="25">
        <v>45292</v>
      </c>
      <c r="C148" s="24">
        <v>1335</v>
      </c>
      <c r="D148" s="24" t="s">
        <v>197</v>
      </c>
      <c r="E148" s="24" t="s">
        <v>154</v>
      </c>
      <c r="F148" s="26">
        <v>100</v>
      </c>
      <c r="G148" s="26">
        <v>100</v>
      </c>
      <c r="H148" s="26">
        <v>100</v>
      </c>
      <c r="I148" s="23" t="s">
        <v>140</v>
      </c>
    </row>
    <row r="149" spans="1:9" x14ac:dyDescent="0.25">
      <c r="A149" s="24">
        <v>101</v>
      </c>
      <c r="B149" s="25">
        <v>45292</v>
      </c>
      <c r="C149" s="24">
        <v>1337</v>
      </c>
      <c r="D149" s="24" t="s">
        <v>304</v>
      </c>
      <c r="E149" s="24" t="s">
        <v>154</v>
      </c>
      <c r="F149" s="26">
        <v>0</v>
      </c>
      <c r="G149" s="26">
        <v>100</v>
      </c>
      <c r="H149" s="26">
        <v>0</v>
      </c>
      <c r="I149" s="23" t="s">
        <v>140</v>
      </c>
    </row>
    <row r="150" spans="1:9" x14ac:dyDescent="0.25">
      <c r="A150" s="24">
        <v>101</v>
      </c>
      <c r="B150" s="25">
        <v>45292</v>
      </c>
      <c r="C150" s="24">
        <v>1347</v>
      </c>
      <c r="D150" s="24" t="s">
        <v>198</v>
      </c>
      <c r="E150" s="24" t="s">
        <v>154</v>
      </c>
      <c r="F150" s="26">
        <v>100</v>
      </c>
      <c r="G150" s="26">
        <v>100</v>
      </c>
      <c r="H150" s="26">
        <v>100</v>
      </c>
      <c r="I150" s="23" t="s">
        <v>140</v>
      </c>
    </row>
    <row r="151" spans="1:9" x14ac:dyDescent="0.25">
      <c r="A151" s="24">
        <v>101</v>
      </c>
      <c r="B151" s="25">
        <v>45292</v>
      </c>
      <c r="C151" s="24">
        <v>1348</v>
      </c>
      <c r="D151" s="24" t="s">
        <v>199</v>
      </c>
      <c r="E151" s="24" t="s">
        <v>154</v>
      </c>
      <c r="F151" s="26">
        <v>100</v>
      </c>
      <c r="G151" s="26">
        <v>100</v>
      </c>
      <c r="H151" s="26">
        <v>100</v>
      </c>
      <c r="I151" s="23" t="s">
        <v>140</v>
      </c>
    </row>
    <row r="152" spans="1:9" x14ac:dyDescent="0.25">
      <c r="A152" s="24">
        <v>101</v>
      </c>
      <c r="B152" s="25">
        <v>45292</v>
      </c>
      <c r="C152" s="24">
        <v>1350</v>
      </c>
      <c r="D152" s="24" t="s">
        <v>200</v>
      </c>
      <c r="E152" s="24" t="s">
        <v>154</v>
      </c>
      <c r="F152" s="26">
        <v>100</v>
      </c>
      <c r="G152" s="26">
        <v>100</v>
      </c>
      <c r="H152" s="26">
        <v>100</v>
      </c>
      <c r="I152" s="23" t="s">
        <v>140</v>
      </c>
    </row>
    <row r="153" spans="1:9" x14ac:dyDescent="0.25">
      <c r="A153" s="24">
        <v>101</v>
      </c>
      <c r="B153" s="25">
        <v>45292</v>
      </c>
      <c r="C153" s="24">
        <v>1351</v>
      </c>
      <c r="D153" s="24" t="s">
        <v>201</v>
      </c>
      <c r="E153" s="24" t="s">
        <v>154</v>
      </c>
      <c r="F153" s="26">
        <v>80</v>
      </c>
      <c r="G153" s="26">
        <v>100</v>
      </c>
      <c r="H153" s="26">
        <v>80</v>
      </c>
      <c r="I153" s="23" t="s">
        <v>140</v>
      </c>
    </row>
    <row r="154" spans="1:9" x14ac:dyDescent="0.25">
      <c r="A154" s="24">
        <v>101</v>
      </c>
      <c r="B154" s="25">
        <v>45292</v>
      </c>
      <c r="C154" s="24">
        <v>1357</v>
      </c>
      <c r="D154" s="24" t="s">
        <v>218</v>
      </c>
      <c r="E154" s="24" t="s">
        <v>154</v>
      </c>
      <c r="F154" s="26">
        <v>0</v>
      </c>
      <c r="G154" s="26">
        <v>100</v>
      </c>
      <c r="H154" s="26">
        <v>0</v>
      </c>
      <c r="I154" s="23" t="s">
        <v>140</v>
      </c>
    </row>
    <row r="155" spans="1:9" x14ac:dyDescent="0.25">
      <c r="A155" s="24">
        <v>101</v>
      </c>
      <c r="B155" s="25">
        <v>45292</v>
      </c>
      <c r="C155" s="24">
        <v>1360</v>
      </c>
      <c r="D155" s="24" t="s">
        <v>202</v>
      </c>
      <c r="E155" s="24" t="s">
        <v>154</v>
      </c>
      <c r="F155" s="26">
        <v>100</v>
      </c>
      <c r="G155" s="26">
        <v>100</v>
      </c>
      <c r="H155" s="26">
        <v>100</v>
      </c>
      <c r="I155" s="23" t="s">
        <v>140</v>
      </c>
    </row>
    <row r="156" spans="1:9" x14ac:dyDescent="0.25">
      <c r="A156" s="24">
        <v>101</v>
      </c>
      <c r="B156" s="25">
        <v>45292</v>
      </c>
      <c r="C156" s="24">
        <v>1363</v>
      </c>
      <c r="D156" s="24" t="s">
        <v>203</v>
      </c>
      <c r="E156" s="24" t="s">
        <v>154</v>
      </c>
      <c r="F156" s="26">
        <v>100</v>
      </c>
      <c r="G156" s="26">
        <v>100</v>
      </c>
      <c r="H156" s="26">
        <v>100</v>
      </c>
      <c r="I156" s="23" t="s">
        <v>140</v>
      </c>
    </row>
    <row r="157" spans="1:9" x14ac:dyDescent="0.25">
      <c r="A157" s="24">
        <v>101</v>
      </c>
      <c r="B157" s="25">
        <v>45292</v>
      </c>
      <c r="C157" s="24">
        <v>1365</v>
      </c>
      <c r="D157" s="24" t="s">
        <v>204</v>
      </c>
      <c r="E157" s="24" t="s">
        <v>154</v>
      </c>
      <c r="F157" s="26">
        <v>75</v>
      </c>
      <c r="G157" s="26">
        <v>100</v>
      </c>
      <c r="H157" s="26">
        <v>75</v>
      </c>
      <c r="I157" s="23" t="s">
        <v>140</v>
      </c>
    </row>
    <row r="158" spans="1:9" x14ac:dyDescent="0.25">
      <c r="A158" s="24">
        <v>101</v>
      </c>
      <c r="B158" s="25">
        <v>45292</v>
      </c>
      <c r="C158" s="24">
        <v>1368</v>
      </c>
      <c r="D158" s="24" t="s">
        <v>205</v>
      </c>
      <c r="E158" s="24" t="s">
        <v>154</v>
      </c>
      <c r="F158" s="26">
        <v>100</v>
      </c>
      <c r="G158" s="26">
        <v>100</v>
      </c>
      <c r="H158" s="26">
        <v>100</v>
      </c>
      <c r="I158" s="23" t="s">
        <v>140</v>
      </c>
    </row>
    <row r="159" spans="1:9" x14ac:dyDescent="0.25">
      <c r="A159" s="24">
        <v>101</v>
      </c>
      <c r="B159" s="25">
        <v>45292</v>
      </c>
      <c r="C159" s="24">
        <v>1371</v>
      </c>
      <c r="D159" s="24" t="s">
        <v>206</v>
      </c>
      <c r="E159" s="24" t="s">
        <v>154</v>
      </c>
      <c r="F159" s="26">
        <v>100</v>
      </c>
      <c r="G159" s="26">
        <v>100</v>
      </c>
      <c r="H159" s="26">
        <v>100</v>
      </c>
      <c r="I159" s="23" t="s">
        <v>140</v>
      </c>
    </row>
    <row r="160" spans="1:9" x14ac:dyDescent="0.25">
      <c r="A160" s="24">
        <v>101</v>
      </c>
      <c r="B160" s="25">
        <v>45292</v>
      </c>
      <c r="C160" s="24">
        <v>1375</v>
      </c>
      <c r="D160" s="24" t="s">
        <v>340</v>
      </c>
      <c r="E160" s="24" t="s">
        <v>155</v>
      </c>
      <c r="F160" s="26">
        <v>100</v>
      </c>
      <c r="G160" s="26">
        <v>50</v>
      </c>
      <c r="H160" s="26">
        <v>50</v>
      </c>
      <c r="I160" s="23" t="s">
        <v>143</v>
      </c>
    </row>
    <row r="161" spans="1:9" x14ac:dyDescent="0.25">
      <c r="A161" s="24">
        <v>101</v>
      </c>
      <c r="B161" s="25">
        <v>45292</v>
      </c>
      <c r="C161" s="24">
        <v>1375</v>
      </c>
      <c r="D161" s="24" t="s">
        <v>340</v>
      </c>
      <c r="E161" s="24" t="s">
        <v>156</v>
      </c>
      <c r="F161" s="26">
        <v>100</v>
      </c>
      <c r="G161" s="26">
        <v>50</v>
      </c>
      <c r="H161" s="26">
        <v>50</v>
      </c>
      <c r="I161" s="23" t="s">
        <v>142</v>
      </c>
    </row>
    <row r="162" spans="1:9" x14ac:dyDescent="0.25">
      <c r="A162" s="24">
        <v>101</v>
      </c>
      <c r="B162" s="25">
        <v>45292</v>
      </c>
      <c r="C162" s="24">
        <v>1380</v>
      </c>
      <c r="D162" s="24" t="s">
        <v>207</v>
      </c>
      <c r="E162" s="24" t="s">
        <v>154</v>
      </c>
      <c r="F162" s="26">
        <v>88.055599999999998</v>
      </c>
      <c r="G162" s="26">
        <v>100</v>
      </c>
      <c r="H162" s="26">
        <v>88.06</v>
      </c>
      <c r="I162" s="23" t="s">
        <v>140</v>
      </c>
    </row>
    <row r="163" spans="1:9" x14ac:dyDescent="0.25">
      <c r="A163" s="24">
        <v>101</v>
      </c>
      <c r="B163" s="25">
        <v>45292</v>
      </c>
      <c r="C163" s="24">
        <v>1381</v>
      </c>
      <c r="D163" s="24" t="s">
        <v>208</v>
      </c>
      <c r="E163" s="24" t="s">
        <v>154</v>
      </c>
      <c r="F163" s="26">
        <v>0</v>
      </c>
      <c r="G163" s="26">
        <v>100</v>
      </c>
      <c r="H163" s="26">
        <v>0</v>
      </c>
      <c r="I163" s="23" t="s">
        <v>140</v>
      </c>
    </row>
    <row r="164" spans="1:9" x14ac:dyDescent="0.25">
      <c r="A164" s="24">
        <v>101</v>
      </c>
      <c r="B164" s="25">
        <v>45292</v>
      </c>
      <c r="C164" s="24">
        <v>1385</v>
      </c>
      <c r="D164" s="24" t="s">
        <v>305</v>
      </c>
      <c r="E164" s="24" t="s">
        <v>154</v>
      </c>
      <c r="F164" s="26">
        <v>80</v>
      </c>
      <c r="G164" s="26">
        <v>100</v>
      </c>
      <c r="H164" s="26">
        <v>80</v>
      </c>
      <c r="I164" s="23" t="s">
        <v>140</v>
      </c>
    </row>
    <row r="165" spans="1:9" x14ac:dyDescent="0.25">
      <c r="A165" s="24">
        <v>101</v>
      </c>
      <c r="B165" s="25">
        <v>45292</v>
      </c>
      <c r="C165" s="24">
        <v>1399</v>
      </c>
      <c r="D165" s="24" t="s">
        <v>341</v>
      </c>
      <c r="E165" s="24" t="s">
        <v>154</v>
      </c>
      <c r="F165" s="26">
        <v>100</v>
      </c>
      <c r="G165" s="26">
        <v>100</v>
      </c>
      <c r="H165" s="26">
        <v>100</v>
      </c>
      <c r="I165" s="23" t="s">
        <v>140</v>
      </c>
    </row>
    <row r="166" spans="1:9" x14ac:dyDescent="0.25">
      <c r="A166" s="24">
        <v>101</v>
      </c>
      <c r="B166" s="25">
        <v>45292</v>
      </c>
      <c r="C166" s="24">
        <v>1402</v>
      </c>
      <c r="D166" s="24" t="s">
        <v>56</v>
      </c>
      <c r="E166" s="24" t="s">
        <v>155</v>
      </c>
      <c r="F166" s="26">
        <v>100</v>
      </c>
      <c r="G166" s="26">
        <v>33.33</v>
      </c>
      <c r="H166" s="26">
        <v>33.33</v>
      </c>
      <c r="I166" s="23" t="s">
        <v>143</v>
      </c>
    </row>
    <row r="167" spans="1:9" x14ac:dyDescent="0.25">
      <c r="A167" s="24">
        <v>101</v>
      </c>
      <c r="B167" s="25">
        <v>45292</v>
      </c>
      <c r="C167" s="24">
        <v>1402</v>
      </c>
      <c r="D167" s="24" t="s">
        <v>56</v>
      </c>
      <c r="E167" s="24" t="s">
        <v>156</v>
      </c>
      <c r="F167" s="26">
        <v>100</v>
      </c>
      <c r="G167" s="26">
        <v>33.33</v>
      </c>
      <c r="H167" s="26">
        <v>33.33</v>
      </c>
      <c r="I167" s="23" t="s">
        <v>142</v>
      </c>
    </row>
    <row r="168" spans="1:9" x14ac:dyDescent="0.25">
      <c r="A168" s="24">
        <v>101</v>
      </c>
      <c r="B168" s="25">
        <v>45292</v>
      </c>
      <c r="C168" s="24">
        <v>1402</v>
      </c>
      <c r="D168" s="24" t="s">
        <v>56</v>
      </c>
      <c r="E168" s="24" t="s">
        <v>157</v>
      </c>
      <c r="F168" s="26">
        <v>90</v>
      </c>
      <c r="G168" s="26">
        <v>33.340000000000003</v>
      </c>
      <c r="H168" s="26">
        <v>30.01</v>
      </c>
      <c r="I168" s="23" t="s">
        <v>141</v>
      </c>
    </row>
    <row r="169" spans="1:9" x14ac:dyDescent="0.25">
      <c r="A169" s="24">
        <v>101</v>
      </c>
      <c r="B169" s="25">
        <v>45292</v>
      </c>
      <c r="C169" s="24">
        <v>1412</v>
      </c>
      <c r="D169" s="24" t="s">
        <v>209</v>
      </c>
      <c r="E169" s="24" t="s">
        <v>154</v>
      </c>
      <c r="F169" s="26">
        <v>83.333299999999994</v>
      </c>
      <c r="G169" s="26">
        <v>100</v>
      </c>
      <c r="H169" s="26">
        <v>83.33</v>
      </c>
      <c r="I169" s="23" t="s">
        <v>140</v>
      </c>
    </row>
    <row r="170" spans="1:9" x14ac:dyDescent="0.25">
      <c r="A170" s="24">
        <v>101</v>
      </c>
      <c r="B170" s="25">
        <v>45292</v>
      </c>
      <c r="C170" s="24">
        <v>1419</v>
      </c>
      <c r="D170" s="24" t="s">
        <v>210</v>
      </c>
      <c r="E170" s="24" t="s">
        <v>154</v>
      </c>
      <c r="F170" s="26">
        <v>100</v>
      </c>
      <c r="G170" s="26">
        <v>100</v>
      </c>
      <c r="H170" s="26">
        <v>100</v>
      </c>
      <c r="I170" s="23" t="s">
        <v>140</v>
      </c>
    </row>
    <row r="171" spans="1:9" x14ac:dyDescent="0.25">
      <c r="A171" s="24">
        <v>101</v>
      </c>
      <c r="B171" s="25">
        <v>45292</v>
      </c>
      <c r="C171" s="24">
        <v>1424</v>
      </c>
      <c r="D171" s="24" t="s">
        <v>124</v>
      </c>
      <c r="E171" s="24" t="s">
        <v>154</v>
      </c>
      <c r="F171" s="26">
        <v>100</v>
      </c>
      <c r="G171" s="26">
        <v>50</v>
      </c>
      <c r="H171" s="26">
        <v>50</v>
      </c>
      <c r="I171" s="23" t="s">
        <v>140</v>
      </c>
    </row>
    <row r="172" spans="1:9" x14ac:dyDescent="0.25">
      <c r="A172" s="24">
        <v>101</v>
      </c>
      <c r="B172" s="25">
        <v>45292</v>
      </c>
      <c r="C172" s="24">
        <v>1424</v>
      </c>
      <c r="D172" s="24" t="s">
        <v>124</v>
      </c>
      <c r="E172" s="24" t="s">
        <v>155</v>
      </c>
      <c r="F172" s="26">
        <v>100</v>
      </c>
      <c r="G172" s="26">
        <v>16.670000000000002</v>
      </c>
      <c r="H172" s="26">
        <v>16.670000000000002</v>
      </c>
      <c r="I172" s="23" t="s">
        <v>143</v>
      </c>
    </row>
    <row r="173" spans="1:9" x14ac:dyDescent="0.25">
      <c r="A173" s="24">
        <v>101</v>
      </c>
      <c r="B173" s="25">
        <v>45292</v>
      </c>
      <c r="C173" s="24">
        <v>1424</v>
      </c>
      <c r="D173" s="24" t="s">
        <v>124</v>
      </c>
      <c r="E173" s="24" t="s">
        <v>156</v>
      </c>
      <c r="F173" s="26">
        <v>100</v>
      </c>
      <c r="G173" s="26">
        <v>16.670000000000002</v>
      </c>
      <c r="H173" s="26">
        <v>16.670000000000002</v>
      </c>
      <c r="I173" s="23" t="s">
        <v>142</v>
      </c>
    </row>
    <row r="174" spans="1:9" x14ac:dyDescent="0.25">
      <c r="A174" s="24">
        <v>101</v>
      </c>
      <c r="B174" s="25">
        <v>45292</v>
      </c>
      <c r="C174" s="24">
        <v>1424</v>
      </c>
      <c r="D174" s="24" t="s">
        <v>124</v>
      </c>
      <c r="E174" s="24" t="s">
        <v>157</v>
      </c>
      <c r="F174" s="26">
        <v>80</v>
      </c>
      <c r="G174" s="26">
        <v>16.66</v>
      </c>
      <c r="H174" s="26">
        <v>13.34</v>
      </c>
      <c r="I174" s="23" t="s">
        <v>141</v>
      </c>
    </row>
    <row r="175" spans="1:9" x14ac:dyDescent="0.25">
      <c r="A175" s="24">
        <v>101</v>
      </c>
      <c r="B175" s="25">
        <v>45292</v>
      </c>
      <c r="C175" s="24">
        <v>1428</v>
      </c>
      <c r="D175" s="24" t="s">
        <v>81</v>
      </c>
      <c r="E175" s="24" t="s">
        <v>154</v>
      </c>
      <c r="F175" s="26">
        <v>80</v>
      </c>
      <c r="G175" s="26">
        <v>50</v>
      </c>
      <c r="H175" s="26">
        <v>40</v>
      </c>
      <c r="I175" s="23" t="s">
        <v>140</v>
      </c>
    </row>
    <row r="176" spans="1:9" x14ac:dyDescent="0.25">
      <c r="A176" s="24">
        <v>101</v>
      </c>
      <c r="B176" s="25">
        <v>45292</v>
      </c>
      <c r="C176" s="24">
        <v>1428</v>
      </c>
      <c r="D176" s="24" t="s">
        <v>81</v>
      </c>
      <c r="E176" s="24" t="s">
        <v>155</v>
      </c>
      <c r="F176" s="26">
        <v>100</v>
      </c>
      <c r="G176" s="26">
        <v>16.670000000000002</v>
      </c>
      <c r="H176" s="26">
        <v>16.670000000000002</v>
      </c>
      <c r="I176" s="23" t="s">
        <v>143</v>
      </c>
    </row>
    <row r="177" spans="1:9" x14ac:dyDescent="0.25">
      <c r="A177" s="24">
        <v>101</v>
      </c>
      <c r="B177" s="25">
        <v>45292</v>
      </c>
      <c r="C177" s="24">
        <v>1428</v>
      </c>
      <c r="D177" s="24" t="s">
        <v>81</v>
      </c>
      <c r="E177" s="24" t="s">
        <v>156</v>
      </c>
      <c r="F177" s="26">
        <v>100</v>
      </c>
      <c r="G177" s="26">
        <v>16.670000000000002</v>
      </c>
      <c r="H177" s="26">
        <v>16.670000000000002</v>
      </c>
      <c r="I177" s="23" t="s">
        <v>142</v>
      </c>
    </row>
    <row r="178" spans="1:9" x14ac:dyDescent="0.25">
      <c r="A178" s="24">
        <v>101</v>
      </c>
      <c r="B178" s="25">
        <v>45292</v>
      </c>
      <c r="C178" s="24">
        <v>1428</v>
      </c>
      <c r="D178" s="24" t="s">
        <v>81</v>
      </c>
      <c r="E178" s="24" t="s">
        <v>157</v>
      </c>
      <c r="F178" s="26">
        <v>90</v>
      </c>
      <c r="G178" s="26">
        <v>16.66</v>
      </c>
      <c r="H178" s="26">
        <v>15</v>
      </c>
      <c r="I178" s="23" t="s">
        <v>141</v>
      </c>
    </row>
    <row r="179" spans="1:9" x14ac:dyDescent="0.25">
      <c r="A179" s="24">
        <v>101</v>
      </c>
      <c r="B179" s="25">
        <v>45292</v>
      </c>
      <c r="C179" s="24">
        <v>1447</v>
      </c>
      <c r="D179" s="24" t="s">
        <v>231</v>
      </c>
      <c r="E179" s="24" t="s">
        <v>154</v>
      </c>
      <c r="F179" s="26">
        <v>90</v>
      </c>
      <c r="G179" s="26">
        <v>100</v>
      </c>
      <c r="H179" s="26">
        <v>90</v>
      </c>
      <c r="I179" s="23" t="s">
        <v>140</v>
      </c>
    </row>
    <row r="180" spans="1:9" x14ac:dyDescent="0.25">
      <c r="A180" s="24">
        <v>101</v>
      </c>
      <c r="B180" s="25">
        <v>45292</v>
      </c>
      <c r="C180" s="24">
        <v>1459</v>
      </c>
      <c r="D180" s="24" t="s">
        <v>107</v>
      </c>
      <c r="E180" s="24" t="s">
        <v>155</v>
      </c>
      <c r="F180" s="26">
        <v>100</v>
      </c>
      <c r="G180" s="26">
        <v>33.33</v>
      </c>
      <c r="H180" s="26">
        <v>33.33</v>
      </c>
      <c r="I180" s="23" t="s">
        <v>143</v>
      </c>
    </row>
    <row r="181" spans="1:9" x14ac:dyDescent="0.25">
      <c r="A181" s="24">
        <v>101</v>
      </c>
      <c r="B181" s="25">
        <v>45292</v>
      </c>
      <c r="C181" s="24">
        <v>1459</v>
      </c>
      <c r="D181" s="24" t="s">
        <v>107</v>
      </c>
      <c r="E181" s="24" t="s">
        <v>156</v>
      </c>
      <c r="F181" s="26">
        <v>100</v>
      </c>
      <c r="G181" s="26">
        <v>33.33</v>
      </c>
      <c r="H181" s="26">
        <v>33.33</v>
      </c>
      <c r="I181" s="23" t="s">
        <v>142</v>
      </c>
    </row>
    <row r="182" spans="1:9" x14ac:dyDescent="0.25">
      <c r="A182" s="24">
        <v>101</v>
      </c>
      <c r="B182" s="25">
        <v>45292</v>
      </c>
      <c r="C182" s="24">
        <v>1459</v>
      </c>
      <c r="D182" s="24" t="s">
        <v>107</v>
      </c>
      <c r="E182" s="24" t="s">
        <v>157</v>
      </c>
      <c r="F182" s="26">
        <v>80</v>
      </c>
      <c r="G182" s="26">
        <v>33.340000000000003</v>
      </c>
      <c r="H182" s="26">
        <v>26.67</v>
      </c>
      <c r="I182" s="23" t="s">
        <v>141</v>
      </c>
    </row>
    <row r="183" spans="1:9" x14ac:dyDescent="0.25">
      <c r="A183" s="24">
        <v>101</v>
      </c>
      <c r="B183" s="25">
        <v>45292</v>
      </c>
      <c r="C183" s="24">
        <v>1462</v>
      </c>
      <c r="D183" s="24" t="s">
        <v>226</v>
      </c>
      <c r="E183" s="24" t="s">
        <v>154</v>
      </c>
      <c r="F183" s="26">
        <v>91.111099999999993</v>
      </c>
      <c r="G183" s="26">
        <v>100</v>
      </c>
      <c r="H183" s="26">
        <v>91.11</v>
      </c>
      <c r="I183" s="23" t="s">
        <v>140</v>
      </c>
    </row>
    <row r="184" spans="1:9" x14ac:dyDescent="0.25">
      <c r="A184" s="24">
        <v>101</v>
      </c>
      <c r="B184" s="25">
        <v>45292</v>
      </c>
      <c r="C184" s="24">
        <v>1481</v>
      </c>
      <c r="D184" s="24" t="s">
        <v>38</v>
      </c>
      <c r="E184" s="24" t="s">
        <v>155</v>
      </c>
      <c r="F184" s="26">
        <v>100</v>
      </c>
      <c r="G184" s="26">
        <v>33.33</v>
      </c>
      <c r="H184" s="26">
        <v>33.33</v>
      </c>
      <c r="I184" s="23" t="s">
        <v>143</v>
      </c>
    </row>
    <row r="185" spans="1:9" x14ac:dyDescent="0.25">
      <c r="A185" s="24">
        <v>101</v>
      </c>
      <c r="B185" s="25">
        <v>45292</v>
      </c>
      <c r="C185" s="24">
        <v>1481</v>
      </c>
      <c r="D185" s="24" t="s">
        <v>38</v>
      </c>
      <c r="E185" s="24" t="s">
        <v>156</v>
      </c>
      <c r="F185" s="26">
        <v>100</v>
      </c>
      <c r="G185" s="26">
        <v>33.33</v>
      </c>
      <c r="H185" s="26">
        <v>33.33</v>
      </c>
      <c r="I185" s="23" t="s">
        <v>142</v>
      </c>
    </row>
    <row r="186" spans="1:9" x14ac:dyDescent="0.25">
      <c r="A186" s="24">
        <v>101</v>
      </c>
      <c r="B186" s="25">
        <v>45292</v>
      </c>
      <c r="C186" s="24">
        <v>1481</v>
      </c>
      <c r="D186" s="24" t="s">
        <v>38</v>
      </c>
      <c r="E186" s="24" t="s">
        <v>157</v>
      </c>
      <c r="F186" s="26">
        <v>80</v>
      </c>
      <c r="G186" s="26">
        <v>33.340000000000003</v>
      </c>
      <c r="H186" s="26">
        <v>26.67</v>
      </c>
      <c r="I186" s="23" t="s">
        <v>141</v>
      </c>
    </row>
    <row r="187" spans="1:9" x14ac:dyDescent="0.25">
      <c r="A187" s="24">
        <v>101</v>
      </c>
      <c r="B187" s="25">
        <v>45292</v>
      </c>
      <c r="C187" s="24">
        <v>1482</v>
      </c>
      <c r="D187" s="24" t="s">
        <v>92</v>
      </c>
      <c r="E187" s="24" t="s">
        <v>154</v>
      </c>
      <c r="F187" s="26">
        <v>100</v>
      </c>
      <c r="G187" s="26">
        <v>50</v>
      </c>
      <c r="H187" s="26">
        <v>50</v>
      </c>
      <c r="I187" s="23" t="s">
        <v>140</v>
      </c>
    </row>
    <row r="188" spans="1:9" x14ac:dyDescent="0.25">
      <c r="A188" s="24">
        <v>101</v>
      </c>
      <c r="B188" s="25">
        <v>45292</v>
      </c>
      <c r="C188" s="24">
        <v>1482</v>
      </c>
      <c r="D188" s="24" t="s">
        <v>92</v>
      </c>
      <c r="E188" s="24" t="s">
        <v>155</v>
      </c>
      <c r="F188" s="26">
        <v>100</v>
      </c>
      <c r="G188" s="26">
        <v>16.670000000000002</v>
      </c>
      <c r="H188" s="26">
        <v>16.670000000000002</v>
      </c>
      <c r="I188" s="23" t="s">
        <v>143</v>
      </c>
    </row>
    <row r="189" spans="1:9" x14ac:dyDescent="0.25">
      <c r="A189" s="24">
        <v>101</v>
      </c>
      <c r="B189" s="25">
        <v>45292</v>
      </c>
      <c r="C189" s="24">
        <v>1482</v>
      </c>
      <c r="D189" s="24" t="s">
        <v>92</v>
      </c>
      <c r="E189" s="24" t="s">
        <v>156</v>
      </c>
      <c r="F189" s="26">
        <v>100</v>
      </c>
      <c r="G189" s="26">
        <v>16.670000000000002</v>
      </c>
      <c r="H189" s="26">
        <v>16.670000000000002</v>
      </c>
      <c r="I189" s="23" t="s">
        <v>142</v>
      </c>
    </row>
    <row r="190" spans="1:9" x14ac:dyDescent="0.25">
      <c r="A190" s="24">
        <v>101</v>
      </c>
      <c r="B190" s="25">
        <v>45292</v>
      </c>
      <c r="C190" s="24">
        <v>1482</v>
      </c>
      <c r="D190" s="24" t="s">
        <v>92</v>
      </c>
      <c r="E190" s="24" t="s">
        <v>157</v>
      </c>
      <c r="F190" s="26">
        <v>15</v>
      </c>
      <c r="G190" s="26">
        <v>16.66</v>
      </c>
      <c r="H190" s="26">
        <v>2.5</v>
      </c>
      <c r="I190" s="23" t="s">
        <v>141</v>
      </c>
    </row>
    <row r="191" spans="1:9" x14ac:dyDescent="0.25">
      <c r="A191" s="24">
        <v>101</v>
      </c>
      <c r="B191" s="25">
        <v>45292</v>
      </c>
      <c r="C191" s="24">
        <v>1484</v>
      </c>
      <c r="D191" s="24" t="s">
        <v>126</v>
      </c>
      <c r="E191" s="24" t="s">
        <v>155</v>
      </c>
      <c r="F191" s="26">
        <v>100</v>
      </c>
      <c r="G191" s="26">
        <v>33.33</v>
      </c>
      <c r="H191" s="26">
        <v>33.33</v>
      </c>
      <c r="I191" s="23" t="s">
        <v>143</v>
      </c>
    </row>
    <row r="192" spans="1:9" x14ac:dyDescent="0.25">
      <c r="A192" s="24">
        <v>101</v>
      </c>
      <c r="B192" s="25">
        <v>45292</v>
      </c>
      <c r="C192" s="24">
        <v>1484</v>
      </c>
      <c r="D192" s="24" t="s">
        <v>126</v>
      </c>
      <c r="E192" s="24" t="s">
        <v>156</v>
      </c>
      <c r="F192" s="26">
        <v>100</v>
      </c>
      <c r="G192" s="26">
        <v>33.33</v>
      </c>
      <c r="H192" s="26">
        <v>33.33</v>
      </c>
      <c r="I192" s="23" t="s">
        <v>142</v>
      </c>
    </row>
    <row r="193" spans="1:9" x14ac:dyDescent="0.25">
      <c r="A193" s="24">
        <v>101</v>
      </c>
      <c r="B193" s="25">
        <v>45292</v>
      </c>
      <c r="C193" s="24">
        <v>1484</v>
      </c>
      <c r="D193" s="24" t="s">
        <v>126</v>
      </c>
      <c r="E193" s="24" t="s">
        <v>157</v>
      </c>
      <c r="F193" s="26">
        <v>80</v>
      </c>
      <c r="G193" s="26">
        <v>33.340000000000003</v>
      </c>
      <c r="H193" s="26">
        <v>26.67</v>
      </c>
      <c r="I193" s="23" t="s">
        <v>141</v>
      </c>
    </row>
    <row r="194" spans="1:9" x14ac:dyDescent="0.25">
      <c r="A194" s="24">
        <v>101</v>
      </c>
      <c r="B194" s="25">
        <v>45292</v>
      </c>
      <c r="C194" s="24">
        <v>1495</v>
      </c>
      <c r="D194" s="24" t="s">
        <v>15</v>
      </c>
      <c r="E194" s="24" t="s">
        <v>185</v>
      </c>
      <c r="F194" s="26">
        <v>100</v>
      </c>
      <c r="G194" s="26">
        <v>21.5</v>
      </c>
      <c r="H194" s="26">
        <v>21.5</v>
      </c>
      <c r="I194" s="23" t="s">
        <v>139</v>
      </c>
    </row>
    <row r="195" spans="1:9" x14ac:dyDescent="0.25">
      <c r="A195" s="24">
        <v>101</v>
      </c>
      <c r="B195" s="25">
        <v>45292</v>
      </c>
      <c r="C195" s="24">
        <v>1495</v>
      </c>
      <c r="D195" s="24" t="s">
        <v>15</v>
      </c>
      <c r="E195" s="24" t="s">
        <v>154</v>
      </c>
      <c r="F195" s="26">
        <v>100</v>
      </c>
      <c r="G195" s="26">
        <v>28.5</v>
      </c>
      <c r="H195" s="26">
        <v>28.5</v>
      </c>
      <c r="I195" s="23" t="s">
        <v>140</v>
      </c>
    </row>
    <row r="196" spans="1:9" x14ac:dyDescent="0.25">
      <c r="A196" s="24">
        <v>101</v>
      </c>
      <c r="B196" s="25">
        <v>45292</v>
      </c>
      <c r="C196" s="24">
        <v>1495</v>
      </c>
      <c r="D196" s="24" t="s">
        <v>15</v>
      </c>
      <c r="E196" s="24" t="s">
        <v>155</v>
      </c>
      <c r="F196" s="26">
        <v>100</v>
      </c>
      <c r="G196" s="26">
        <v>16.670000000000002</v>
      </c>
      <c r="H196" s="26">
        <v>16.670000000000002</v>
      </c>
      <c r="I196" s="23" t="s">
        <v>143</v>
      </c>
    </row>
    <row r="197" spans="1:9" x14ac:dyDescent="0.25">
      <c r="A197" s="24">
        <v>101</v>
      </c>
      <c r="B197" s="25">
        <v>45292</v>
      </c>
      <c r="C197" s="24">
        <v>1495</v>
      </c>
      <c r="D197" s="24" t="s">
        <v>15</v>
      </c>
      <c r="E197" s="24" t="s">
        <v>156</v>
      </c>
      <c r="F197" s="26">
        <v>100</v>
      </c>
      <c r="G197" s="26">
        <v>16.670000000000002</v>
      </c>
      <c r="H197" s="26">
        <v>16.670000000000002</v>
      </c>
      <c r="I197" s="23" t="s">
        <v>142</v>
      </c>
    </row>
    <row r="198" spans="1:9" x14ac:dyDescent="0.25">
      <c r="A198" s="24">
        <v>101</v>
      </c>
      <c r="B198" s="25">
        <v>45292</v>
      </c>
      <c r="C198" s="24">
        <v>1495</v>
      </c>
      <c r="D198" s="24" t="s">
        <v>15</v>
      </c>
      <c r="E198" s="24" t="s">
        <v>157</v>
      </c>
      <c r="F198" s="26">
        <v>90</v>
      </c>
      <c r="G198" s="26">
        <v>16.66</v>
      </c>
      <c r="H198" s="26">
        <v>15</v>
      </c>
      <c r="I198" s="23" t="s">
        <v>141</v>
      </c>
    </row>
    <row r="199" spans="1:9" x14ac:dyDescent="0.25">
      <c r="A199" s="24">
        <v>101</v>
      </c>
      <c r="B199" s="25">
        <v>45292</v>
      </c>
      <c r="C199" s="24">
        <v>1496</v>
      </c>
      <c r="D199" s="24" t="s">
        <v>128</v>
      </c>
      <c r="E199" s="24" t="s">
        <v>154</v>
      </c>
      <c r="F199" s="26">
        <v>65.666700000000006</v>
      </c>
      <c r="G199" s="26">
        <v>87.5</v>
      </c>
      <c r="H199" s="26">
        <v>57.46</v>
      </c>
      <c r="I199" s="23" t="s">
        <v>140</v>
      </c>
    </row>
    <row r="200" spans="1:9" x14ac:dyDescent="0.25">
      <c r="A200" s="24">
        <v>101</v>
      </c>
      <c r="B200" s="25">
        <v>45292</v>
      </c>
      <c r="C200" s="24">
        <v>1496</v>
      </c>
      <c r="D200" s="24" t="s">
        <v>128</v>
      </c>
      <c r="E200" s="24" t="s">
        <v>155</v>
      </c>
      <c r="F200" s="26">
        <v>100</v>
      </c>
      <c r="G200" s="26">
        <v>4.17</v>
      </c>
      <c r="H200" s="26">
        <v>4.17</v>
      </c>
      <c r="I200" s="23" t="s">
        <v>143</v>
      </c>
    </row>
    <row r="201" spans="1:9" x14ac:dyDescent="0.25">
      <c r="A201" s="24">
        <v>101</v>
      </c>
      <c r="B201" s="25">
        <v>45292</v>
      </c>
      <c r="C201" s="24">
        <v>1496</v>
      </c>
      <c r="D201" s="24" t="s">
        <v>128</v>
      </c>
      <c r="E201" s="24" t="s">
        <v>156</v>
      </c>
      <c r="F201" s="26">
        <v>100</v>
      </c>
      <c r="G201" s="26">
        <v>4.17</v>
      </c>
      <c r="H201" s="26">
        <v>4.17</v>
      </c>
      <c r="I201" s="23" t="s">
        <v>142</v>
      </c>
    </row>
    <row r="202" spans="1:9" x14ac:dyDescent="0.25">
      <c r="A202" s="24">
        <v>101</v>
      </c>
      <c r="B202" s="25">
        <v>45292</v>
      </c>
      <c r="C202" s="24">
        <v>1496</v>
      </c>
      <c r="D202" s="24" t="s">
        <v>128</v>
      </c>
      <c r="E202" s="24" t="s">
        <v>157</v>
      </c>
      <c r="F202" s="26">
        <v>80</v>
      </c>
      <c r="G202" s="26">
        <v>4.16</v>
      </c>
      <c r="H202" s="26">
        <v>3.34</v>
      </c>
      <c r="I202" s="23" t="s">
        <v>141</v>
      </c>
    </row>
    <row r="203" spans="1:9" x14ac:dyDescent="0.25">
      <c r="A203" s="24">
        <v>101</v>
      </c>
      <c r="B203" s="25">
        <v>45292</v>
      </c>
      <c r="C203" s="24">
        <v>1497</v>
      </c>
      <c r="D203" s="24" t="s">
        <v>211</v>
      </c>
      <c r="E203" s="24" t="s">
        <v>154</v>
      </c>
      <c r="F203" s="26">
        <v>100</v>
      </c>
      <c r="G203" s="26">
        <v>50</v>
      </c>
      <c r="H203" s="26">
        <v>50</v>
      </c>
      <c r="I203" s="23" t="s">
        <v>140</v>
      </c>
    </row>
    <row r="204" spans="1:9" x14ac:dyDescent="0.25">
      <c r="A204" s="24">
        <v>101</v>
      </c>
      <c r="B204" s="25">
        <v>45292</v>
      </c>
      <c r="C204" s="24">
        <v>1497</v>
      </c>
      <c r="D204" s="24" t="s">
        <v>211</v>
      </c>
      <c r="E204" s="24" t="s">
        <v>155</v>
      </c>
      <c r="F204" s="26">
        <v>100</v>
      </c>
      <c r="G204" s="26">
        <v>16.670000000000002</v>
      </c>
      <c r="H204" s="26">
        <v>16.670000000000002</v>
      </c>
      <c r="I204" s="23" t="s">
        <v>143</v>
      </c>
    </row>
    <row r="205" spans="1:9" x14ac:dyDescent="0.25">
      <c r="A205" s="24">
        <v>101</v>
      </c>
      <c r="B205" s="25">
        <v>45292</v>
      </c>
      <c r="C205" s="24">
        <v>1497</v>
      </c>
      <c r="D205" s="24" t="s">
        <v>211</v>
      </c>
      <c r="E205" s="24" t="s">
        <v>156</v>
      </c>
      <c r="F205" s="26">
        <v>100</v>
      </c>
      <c r="G205" s="26">
        <v>16.670000000000002</v>
      </c>
      <c r="H205" s="26">
        <v>16.670000000000002</v>
      </c>
      <c r="I205" s="23" t="s">
        <v>142</v>
      </c>
    </row>
    <row r="206" spans="1:9" x14ac:dyDescent="0.25">
      <c r="A206" s="24">
        <v>101</v>
      </c>
      <c r="B206" s="25">
        <v>45292</v>
      </c>
      <c r="C206" s="24">
        <v>1497</v>
      </c>
      <c r="D206" s="24" t="s">
        <v>211</v>
      </c>
      <c r="E206" s="24" t="s">
        <v>157</v>
      </c>
      <c r="F206" s="26">
        <v>80</v>
      </c>
      <c r="G206" s="26">
        <v>16.66</v>
      </c>
      <c r="H206" s="26">
        <v>13.34</v>
      </c>
      <c r="I206" s="23" t="s">
        <v>141</v>
      </c>
    </row>
    <row r="207" spans="1:9" x14ac:dyDescent="0.25">
      <c r="A207" s="24">
        <v>101</v>
      </c>
      <c r="B207" s="25">
        <v>45292</v>
      </c>
      <c r="C207" s="24">
        <v>1522</v>
      </c>
      <c r="D207" s="24" t="s">
        <v>225</v>
      </c>
      <c r="E207" s="24" t="s">
        <v>154</v>
      </c>
      <c r="F207" s="26">
        <v>0</v>
      </c>
      <c r="G207" s="26">
        <v>100</v>
      </c>
      <c r="H207" s="26">
        <v>0</v>
      </c>
      <c r="I207" s="23" t="s">
        <v>140</v>
      </c>
    </row>
    <row r="208" spans="1:9" x14ac:dyDescent="0.25">
      <c r="A208" s="24">
        <v>101</v>
      </c>
      <c r="B208" s="25">
        <v>45292</v>
      </c>
      <c r="C208" s="24">
        <v>1779</v>
      </c>
      <c r="D208" s="24" t="s">
        <v>212</v>
      </c>
      <c r="E208" s="24" t="s">
        <v>154</v>
      </c>
      <c r="F208" s="26">
        <v>100</v>
      </c>
      <c r="G208" s="26">
        <v>100</v>
      </c>
      <c r="H208" s="26">
        <v>100</v>
      </c>
      <c r="I208" s="23" t="s">
        <v>140</v>
      </c>
    </row>
    <row r="209" spans="1:9" x14ac:dyDescent="0.25">
      <c r="A209" s="24">
        <v>101</v>
      </c>
      <c r="B209" s="25">
        <v>45292</v>
      </c>
      <c r="C209" s="24">
        <v>1781</v>
      </c>
      <c r="D209" s="24" t="s">
        <v>306</v>
      </c>
      <c r="E209" s="24" t="s">
        <v>154</v>
      </c>
      <c r="F209" s="26">
        <v>100</v>
      </c>
      <c r="G209" s="26">
        <v>100</v>
      </c>
      <c r="H209" s="26">
        <v>100</v>
      </c>
      <c r="I209" s="23" t="s">
        <v>140</v>
      </c>
    </row>
    <row r="210" spans="1:9" x14ac:dyDescent="0.25">
      <c r="A210" s="24">
        <v>101</v>
      </c>
      <c r="B210" s="25">
        <v>45292</v>
      </c>
      <c r="C210" s="24">
        <v>1784</v>
      </c>
      <c r="D210" s="24" t="s">
        <v>197</v>
      </c>
      <c r="E210" s="24" t="s">
        <v>154</v>
      </c>
      <c r="F210" s="26">
        <v>100</v>
      </c>
      <c r="G210" s="26">
        <v>100</v>
      </c>
      <c r="H210" s="26">
        <v>100</v>
      </c>
      <c r="I210" s="23" t="s">
        <v>140</v>
      </c>
    </row>
    <row r="211" spans="1:9" x14ac:dyDescent="0.25">
      <c r="A211" s="24">
        <v>101</v>
      </c>
      <c r="B211" s="25">
        <v>45292</v>
      </c>
      <c r="C211" s="24">
        <v>1796</v>
      </c>
      <c r="D211" s="24" t="s">
        <v>59</v>
      </c>
      <c r="E211" s="24" t="s">
        <v>155</v>
      </c>
      <c r="F211" s="26">
        <v>100</v>
      </c>
      <c r="G211" s="26">
        <v>33.33</v>
      </c>
      <c r="H211" s="26">
        <v>33.33</v>
      </c>
      <c r="I211" s="23" t="s">
        <v>143</v>
      </c>
    </row>
    <row r="212" spans="1:9" x14ac:dyDescent="0.25">
      <c r="A212" s="24">
        <v>101</v>
      </c>
      <c r="B212" s="25">
        <v>45292</v>
      </c>
      <c r="C212" s="24">
        <v>1796</v>
      </c>
      <c r="D212" s="24" t="s">
        <v>59</v>
      </c>
      <c r="E212" s="24" t="s">
        <v>156</v>
      </c>
      <c r="F212" s="26">
        <v>100</v>
      </c>
      <c r="G212" s="26">
        <v>33.33</v>
      </c>
      <c r="H212" s="26">
        <v>33.33</v>
      </c>
      <c r="I212" s="23" t="s">
        <v>142</v>
      </c>
    </row>
    <row r="213" spans="1:9" x14ac:dyDescent="0.25">
      <c r="A213" s="24">
        <v>101</v>
      </c>
      <c r="B213" s="25">
        <v>45292</v>
      </c>
      <c r="C213" s="24">
        <v>1796</v>
      </c>
      <c r="D213" s="24" t="s">
        <v>59</v>
      </c>
      <c r="E213" s="24" t="s">
        <v>157</v>
      </c>
      <c r="F213" s="26">
        <v>100</v>
      </c>
      <c r="G213" s="26">
        <v>33.340000000000003</v>
      </c>
      <c r="H213" s="26">
        <v>33.340000000000003</v>
      </c>
      <c r="I213" s="23" t="s">
        <v>141</v>
      </c>
    </row>
    <row r="214" spans="1:9" x14ac:dyDescent="0.25">
      <c r="A214" s="24">
        <v>101</v>
      </c>
      <c r="B214" s="25">
        <v>45292</v>
      </c>
      <c r="C214" s="24">
        <v>1806</v>
      </c>
      <c r="D214" s="24" t="s">
        <v>4</v>
      </c>
      <c r="E214" s="24" t="s">
        <v>155</v>
      </c>
      <c r="F214" s="26">
        <v>100</v>
      </c>
      <c r="G214" s="26">
        <v>33.33</v>
      </c>
      <c r="H214" s="26">
        <v>33.33</v>
      </c>
      <c r="I214" s="23" t="s">
        <v>143</v>
      </c>
    </row>
    <row r="215" spans="1:9" x14ac:dyDescent="0.25">
      <c r="A215" s="24">
        <v>101</v>
      </c>
      <c r="B215" s="25">
        <v>45292</v>
      </c>
      <c r="C215" s="24">
        <v>1806</v>
      </c>
      <c r="D215" s="24" t="s">
        <v>4</v>
      </c>
      <c r="E215" s="24" t="s">
        <v>156</v>
      </c>
      <c r="F215" s="26">
        <v>100</v>
      </c>
      <c r="G215" s="26">
        <v>33.33</v>
      </c>
      <c r="H215" s="26">
        <v>33.33</v>
      </c>
      <c r="I215" s="23" t="s">
        <v>142</v>
      </c>
    </row>
    <row r="216" spans="1:9" x14ac:dyDescent="0.25">
      <c r="A216" s="24">
        <v>101</v>
      </c>
      <c r="B216" s="25">
        <v>45292</v>
      </c>
      <c r="C216" s="24">
        <v>1806</v>
      </c>
      <c r="D216" s="24" t="s">
        <v>4</v>
      </c>
      <c r="E216" s="24" t="s">
        <v>157</v>
      </c>
      <c r="F216" s="26">
        <v>90</v>
      </c>
      <c r="G216" s="26">
        <v>33.340000000000003</v>
      </c>
      <c r="H216" s="26">
        <v>30.01</v>
      </c>
      <c r="I216" s="23" t="s">
        <v>141</v>
      </c>
    </row>
    <row r="217" spans="1:9" x14ac:dyDescent="0.25">
      <c r="A217" s="24">
        <v>101</v>
      </c>
      <c r="B217" s="25">
        <v>45292</v>
      </c>
      <c r="C217" s="24">
        <v>1811</v>
      </c>
      <c r="D217" s="24" t="s">
        <v>44</v>
      </c>
      <c r="E217" s="24" t="s">
        <v>155</v>
      </c>
      <c r="F217" s="26">
        <v>100</v>
      </c>
      <c r="G217" s="26">
        <v>33.33</v>
      </c>
      <c r="H217" s="26">
        <v>33.33</v>
      </c>
      <c r="I217" s="23" t="s">
        <v>143</v>
      </c>
    </row>
    <row r="218" spans="1:9" x14ac:dyDescent="0.25">
      <c r="A218" s="24">
        <v>101</v>
      </c>
      <c r="B218" s="25">
        <v>45292</v>
      </c>
      <c r="C218" s="24">
        <v>1811</v>
      </c>
      <c r="D218" s="24" t="s">
        <v>44</v>
      </c>
      <c r="E218" s="24" t="s">
        <v>156</v>
      </c>
      <c r="F218" s="26">
        <v>100</v>
      </c>
      <c r="G218" s="26">
        <v>33.33</v>
      </c>
      <c r="H218" s="26">
        <v>33.33</v>
      </c>
      <c r="I218" s="23" t="s">
        <v>142</v>
      </c>
    </row>
    <row r="219" spans="1:9" x14ac:dyDescent="0.25">
      <c r="A219" s="24">
        <v>101</v>
      </c>
      <c r="B219" s="25">
        <v>45292</v>
      </c>
      <c r="C219" s="24">
        <v>1811</v>
      </c>
      <c r="D219" s="24" t="s">
        <v>44</v>
      </c>
      <c r="E219" s="24" t="s">
        <v>157</v>
      </c>
      <c r="F219" s="26">
        <v>80</v>
      </c>
      <c r="G219" s="26">
        <v>33.340000000000003</v>
      </c>
      <c r="H219" s="26">
        <v>26.67</v>
      </c>
      <c r="I219" s="23" t="s">
        <v>141</v>
      </c>
    </row>
    <row r="220" spans="1:9" x14ac:dyDescent="0.25">
      <c r="A220" s="24">
        <v>101</v>
      </c>
      <c r="B220" s="25">
        <v>45292</v>
      </c>
      <c r="C220" s="24">
        <v>1815</v>
      </c>
      <c r="D220" s="24" t="s">
        <v>219</v>
      </c>
      <c r="E220" s="24" t="s">
        <v>154</v>
      </c>
      <c r="F220" s="26">
        <v>100</v>
      </c>
      <c r="G220" s="26">
        <v>100</v>
      </c>
      <c r="H220" s="26">
        <v>100</v>
      </c>
      <c r="I220" s="23" t="s">
        <v>140</v>
      </c>
    </row>
    <row r="221" spans="1:9" x14ac:dyDescent="0.25">
      <c r="A221" s="24">
        <v>101</v>
      </c>
      <c r="B221" s="25">
        <v>45292</v>
      </c>
      <c r="C221" s="24">
        <v>1816</v>
      </c>
      <c r="D221" s="24" t="s">
        <v>213</v>
      </c>
      <c r="E221" s="24" t="s">
        <v>154</v>
      </c>
      <c r="F221" s="26">
        <v>87.5</v>
      </c>
      <c r="G221" s="26">
        <v>100</v>
      </c>
      <c r="H221" s="26">
        <v>87.5</v>
      </c>
      <c r="I221" s="23" t="s">
        <v>140</v>
      </c>
    </row>
    <row r="222" spans="1:9" x14ac:dyDescent="0.25">
      <c r="A222" s="24">
        <v>101</v>
      </c>
      <c r="B222" s="25">
        <v>45292</v>
      </c>
      <c r="C222" s="24">
        <v>1823</v>
      </c>
      <c r="D222" s="24" t="s">
        <v>214</v>
      </c>
      <c r="E222" s="24" t="s">
        <v>155</v>
      </c>
      <c r="F222" s="26">
        <v>100</v>
      </c>
      <c r="G222" s="26">
        <v>33.33</v>
      </c>
      <c r="H222" s="26">
        <v>33.33</v>
      </c>
      <c r="I222" s="23" t="s">
        <v>143</v>
      </c>
    </row>
    <row r="223" spans="1:9" x14ac:dyDescent="0.25">
      <c r="A223" s="24">
        <v>101</v>
      </c>
      <c r="B223" s="25">
        <v>45292</v>
      </c>
      <c r="C223" s="24">
        <v>1823</v>
      </c>
      <c r="D223" s="24" t="s">
        <v>214</v>
      </c>
      <c r="E223" s="24" t="s">
        <v>156</v>
      </c>
      <c r="F223" s="26">
        <v>100</v>
      </c>
      <c r="G223" s="26">
        <v>33.33</v>
      </c>
      <c r="H223" s="26">
        <v>33.33</v>
      </c>
      <c r="I223" s="23" t="s">
        <v>142</v>
      </c>
    </row>
    <row r="224" spans="1:9" x14ac:dyDescent="0.25">
      <c r="A224" s="24">
        <v>101</v>
      </c>
      <c r="B224" s="25">
        <v>45292</v>
      </c>
      <c r="C224" s="24">
        <v>1823</v>
      </c>
      <c r="D224" s="24" t="s">
        <v>214</v>
      </c>
      <c r="E224" s="24" t="s">
        <v>157</v>
      </c>
      <c r="F224" s="26">
        <v>80</v>
      </c>
      <c r="G224" s="26">
        <v>33.340000000000003</v>
      </c>
      <c r="H224" s="26">
        <v>26.67</v>
      </c>
      <c r="I224" s="23" t="s">
        <v>141</v>
      </c>
    </row>
    <row r="225" spans="1:9" x14ac:dyDescent="0.25">
      <c r="A225" s="24">
        <v>101</v>
      </c>
      <c r="B225" s="25">
        <v>45292</v>
      </c>
      <c r="C225" s="24">
        <v>1824</v>
      </c>
      <c r="D225" s="24" t="s">
        <v>342</v>
      </c>
      <c r="E225" s="24" t="s">
        <v>154</v>
      </c>
      <c r="F225" s="26">
        <v>50</v>
      </c>
      <c r="G225" s="26">
        <v>100</v>
      </c>
      <c r="H225" s="26">
        <v>50</v>
      </c>
      <c r="I225" s="23" t="s">
        <v>140</v>
      </c>
    </row>
    <row r="226" spans="1:9" x14ac:dyDescent="0.25">
      <c r="A226" s="24">
        <v>101</v>
      </c>
      <c r="B226" s="25">
        <v>45292</v>
      </c>
      <c r="C226" s="24">
        <v>1827</v>
      </c>
      <c r="D226" s="24" t="s">
        <v>13</v>
      </c>
      <c r="E226" s="24" t="s">
        <v>155</v>
      </c>
      <c r="F226" s="26">
        <v>100</v>
      </c>
      <c r="G226" s="26">
        <v>33.33</v>
      </c>
      <c r="H226" s="26">
        <v>33.33</v>
      </c>
      <c r="I226" s="23" t="s">
        <v>143</v>
      </c>
    </row>
    <row r="227" spans="1:9" x14ac:dyDescent="0.25">
      <c r="A227" s="24">
        <v>101</v>
      </c>
      <c r="B227" s="25">
        <v>45292</v>
      </c>
      <c r="C227" s="24">
        <v>1827</v>
      </c>
      <c r="D227" s="24" t="s">
        <v>13</v>
      </c>
      <c r="E227" s="24" t="s">
        <v>156</v>
      </c>
      <c r="F227" s="26">
        <v>100</v>
      </c>
      <c r="G227" s="26">
        <v>33.33</v>
      </c>
      <c r="H227" s="26">
        <v>33.33</v>
      </c>
      <c r="I227" s="23" t="s">
        <v>142</v>
      </c>
    </row>
    <row r="228" spans="1:9" x14ac:dyDescent="0.25">
      <c r="A228" s="24">
        <v>101</v>
      </c>
      <c r="B228" s="25">
        <v>45292</v>
      </c>
      <c r="C228" s="24">
        <v>1827</v>
      </c>
      <c r="D228" s="24" t="s">
        <v>13</v>
      </c>
      <c r="E228" s="24" t="s">
        <v>157</v>
      </c>
      <c r="F228" s="26">
        <v>90</v>
      </c>
      <c r="G228" s="26">
        <v>33.340000000000003</v>
      </c>
      <c r="H228" s="26">
        <v>30.01</v>
      </c>
      <c r="I228" s="23" t="s">
        <v>141</v>
      </c>
    </row>
    <row r="229" spans="1:9" x14ac:dyDescent="0.25">
      <c r="A229" s="24">
        <v>101</v>
      </c>
      <c r="B229" s="25">
        <v>45292</v>
      </c>
      <c r="C229" s="24">
        <v>1828</v>
      </c>
      <c r="D229" s="24" t="s">
        <v>132</v>
      </c>
      <c r="E229" s="24" t="s">
        <v>154</v>
      </c>
      <c r="F229" s="26">
        <v>74.5</v>
      </c>
      <c r="G229" s="26">
        <v>90.91</v>
      </c>
      <c r="H229" s="26">
        <v>67.73</v>
      </c>
      <c r="I229" s="23" t="s">
        <v>140</v>
      </c>
    </row>
    <row r="230" spans="1:9" x14ac:dyDescent="0.25">
      <c r="A230" s="24">
        <v>101</v>
      </c>
      <c r="B230" s="25">
        <v>45292</v>
      </c>
      <c r="C230" s="24">
        <v>1828</v>
      </c>
      <c r="D230" s="24" t="s">
        <v>132</v>
      </c>
      <c r="E230" s="24" t="s">
        <v>155</v>
      </c>
      <c r="F230" s="26">
        <v>100</v>
      </c>
      <c r="G230" s="26">
        <v>3.03</v>
      </c>
      <c r="H230" s="26">
        <v>3.03</v>
      </c>
      <c r="I230" s="23" t="s">
        <v>143</v>
      </c>
    </row>
    <row r="231" spans="1:9" x14ac:dyDescent="0.25">
      <c r="A231" s="24">
        <v>101</v>
      </c>
      <c r="B231" s="25">
        <v>45292</v>
      </c>
      <c r="C231" s="24">
        <v>1828</v>
      </c>
      <c r="D231" s="24" t="s">
        <v>132</v>
      </c>
      <c r="E231" s="24" t="s">
        <v>156</v>
      </c>
      <c r="F231" s="26">
        <v>100</v>
      </c>
      <c r="G231" s="26">
        <v>3.03</v>
      </c>
      <c r="H231" s="26">
        <v>3.03</v>
      </c>
      <c r="I231" s="23" t="s">
        <v>142</v>
      </c>
    </row>
    <row r="232" spans="1:9" x14ac:dyDescent="0.25">
      <c r="A232" s="24">
        <v>101</v>
      </c>
      <c r="B232" s="25">
        <v>45292</v>
      </c>
      <c r="C232" s="24">
        <v>1828</v>
      </c>
      <c r="D232" s="24" t="s">
        <v>132</v>
      </c>
      <c r="E232" s="24" t="s">
        <v>157</v>
      </c>
      <c r="F232" s="26">
        <v>80</v>
      </c>
      <c r="G232" s="26">
        <v>3.03</v>
      </c>
      <c r="H232" s="26">
        <v>2.42</v>
      </c>
      <c r="I232" s="23" t="s">
        <v>141</v>
      </c>
    </row>
    <row r="233" spans="1:9" x14ac:dyDescent="0.25">
      <c r="A233" s="24">
        <v>101</v>
      </c>
      <c r="B233" s="25">
        <v>45292</v>
      </c>
      <c r="C233" s="24">
        <v>1829</v>
      </c>
      <c r="D233" s="24" t="s">
        <v>78</v>
      </c>
      <c r="E233" s="24" t="s">
        <v>155</v>
      </c>
      <c r="F233" s="26">
        <v>100</v>
      </c>
      <c r="G233" s="26">
        <v>33.33</v>
      </c>
      <c r="H233" s="26">
        <v>33.33</v>
      </c>
      <c r="I233" s="23" t="s">
        <v>143</v>
      </c>
    </row>
    <row r="234" spans="1:9" x14ac:dyDescent="0.25">
      <c r="A234" s="24">
        <v>101</v>
      </c>
      <c r="B234" s="25">
        <v>45292</v>
      </c>
      <c r="C234" s="24">
        <v>1829</v>
      </c>
      <c r="D234" s="24" t="s">
        <v>78</v>
      </c>
      <c r="E234" s="24" t="s">
        <v>156</v>
      </c>
      <c r="F234" s="26">
        <v>100</v>
      </c>
      <c r="G234" s="26">
        <v>33.33</v>
      </c>
      <c r="H234" s="26">
        <v>33.33</v>
      </c>
      <c r="I234" s="23" t="s">
        <v>142</v>
      </c>
    </row>
    <row r="235" spans="1:9" x14ac:dyDescent="0.25">
      <c r="A235" s="24">
        <v>101</v>
      </c>
      <c r="B235" s="25">
        <v>45292</v>
      </c>
      <c r="C235" s="24">
        <v>1829</v>
      </c>
      <c r="D235" s="24" t="s">
        <v>78</v>
      </c>
      <c r="E235" s="24" t="s">
        <v>157</v>
      </c>
      <c r="F235" s="26">
        <v>100</v>
      </c>
      <c r="G235" s="26">
        <v>33.340000000000003</v>
      </c>
      <c r="H235" s="26">
        <v>33.340000000000003</v>
      </c>
      <c r="I235" s="23" t="s">
        <v>141</v>
      </c>
    </row>
    <row r="236" spans="1:9" x14ac:dyDescent="0.25">
      <c r="A236" s="24">
        <v>101</v>
      </c>
      <c r="B236" s="25">
        <v>45292</v>
      </c>
      <c r="C236" s="24">
        <v>1831</v>
      </c>
      <c r="D236" s="24" t="s">
        <v>343</v>
      </c>
      <c r="E236" s="24" t="s">
        <v>154</v>
      </c>
      <c r="F236" s="26">
        <v>100</v>
      </c>
      <c r="G236" s="26">
        <v>100</v>
      </c>
      <c r="H236" s="26">
        <v>100</v>
      </c>
      <c r="I236" s="23" t="s">
        <v>140</v>
      </c>
    </row>
    <row r="237" spans="1:9" x14ac:dyDescent="0.25">
      <c r="A237" s="24">
        <v>101</v>
      </c>
      <c r="B237" s="25">
        <v>45292</v>
      </c>
      <c r="C237" s="24">
        <v>1863</v>
      </c>
      <c r="D237" s="24" t="s">
        <v>344</v>
      </c>
      <c r="E237" s="24" t="s">
        <v>154</v>
      </c>
      <c r="F237" s="26">
        <v>0</v>
      </c>
      <c r="G237" s="26">
        <v>100</v>
      </c>
      <c r="H237" s="26">
        <v>0</v>
      </c>
      <c r="I237" s="23" t="s">
        <v>140</v>
      </c>
    </row>
    <row r="238" spans="1:9" x14ac:dyDescent="0.25">
      <c r="A238" s="24">
        <v>101</v>
      </c>
      <c r="B238" s="25">
        <v>45292</v>
      </c>
      <c r="C238" s="24">
        <v>1874</v>
      </c>
      <c r="D238" s="24" t="s">
        <v>86</v>
      </c>
      <c r="E238" s="24" t="s">
        <v>154</v>
      </c>
      <c r="F238" s="26">
        <v>100</v>
      </c>
      <c r="G238" s="26">
        <v>100</v>
      </c>
      <c r="H238" s="26">
        <v>100</v>
      </c>
      <c r="I238" s="23" t="s">
        <v>140</v>
      </c>
    </row>
    <row r="239" spans="1:9" x14ac:dyDescent="0.25">
      <c r="A239" s="24">
        <v>101</v>
      </c>
      <c r="B239" s="25">
        <v>45292</v>
      </c>
      <c r="C239" s="24">
        <v>1875</v>
      </c>
      <c r="D239" s="24" t="s">
        <v>86</v>
      </c>
      <c r="E239" s="24" t="s">
        <v>154</v>
      </c>
      <c r="F239" s="26">
        <v>100</v>
      </c>
      <c r="G239" s="26">
        <v>66.67</v>
      </c>
      <c r="H239" s="26">
        <v>66.67</v>
      </c>
      <c r="I239" s="23" t="s">
        <v>140</v>
      </c>
    </row>
    <row r="240" spans="1:9" x14ac:dyDescent="0.25">
      <c r="A240" s="24">
        <v>101</v>
      </c>
      <c r="B240" s="25">
        <v>45292</v>
      </c>
      <c r="C240" s="24">
        <v>1875</v>
      </c>
      <c r="D240" s="24" t="s">
        <v>86</v>
      </c>
      <c r="E240" s="24" t="s">
        <v>155</v>
      </c>
      <c r="F240" s="26">
        <v>100</v>
      </c>
      <c r="G240" s="26">
        <v>11.11</v>
      </c>
      <c r="H240" s="26">
        <v>11.11</v>
      </c>
      <c r="I240" s="23" t="s">
        <v>143</v>
      </c>
    </row>
    <row r="241" spans="1:9" x14ac:dyDescent="0.25">
      <c r="A241" s="24">
        <v>101</v>
      </c>
      <c r="B241" s="25">
        <v>45292</v>
      </c>
      <c r="C241" s="24">
        <v>1875</v>
      </c>
      <c r="D241" s="24" t="s">
        <v>86</v>
      </c>
      <c r="E241" s="24" t="s">
        <v>156</v>
      </c>
      <c r="F241" s="26">
        <v>100</v>
      </c>
      <c r="G241" s="26">
        <v>11.11</v>
      </c>
      <c r="H241" s="26">
        <v>11.11</v>
      </c>
      <c r="I241" s="23" t="s">
        <v>142</v>
      </c>
    </row>
    <row r="242" spans="1:9" x14ac:dyDescent="0.25">
      <c r="A242" s="24">
        <v>101</v>
      </c>
      <c r="B242" s="25">
        <v>45292</v>
      </c>
      <c r="C242" s="24">
        <v>1875</v>
      </c>
      <c r="D242" s="24" t="s">
        <v>86</v>
      </c>
      <c r="E242" s="24" t="s">
        <v>157</v>
      </c>
      <c r="F242" s="26">
        <v>100</v>
      </c>
      <c r="G242" s="26">
        <v>11.11</v>
      </c>
      <c r="H242" s="26">
        <v>11.11</v>
      </c>
      <c r="I242" s="23" t="s">
        <v>141</v>
      </c>
    </row>
    <row r="243" spans="1:9" x14ac:dyDescent="0.25">
      <c r="A243" s="24">
        <v>101</v>
      </c>
      <c r="B243" s="25">
        <v>45292</v>
      </c>
      <c r="C243" s="24">
        <v>1903</v>
      </c>
      <c r="D243" s="24" t="s">
        <v>99</v>
      </c>
      <c r="E243" s="24" t="s">
        <v>155</v>
      </c>
      <c r="F243" s="26">
        <v>100</v>
      </c>
      <c r="G243" s="26">
        <v>33.33</v>
      </c>
      <c r="H243" s="26">
        <v>33.33</v>
      </c>
      <c r="I243" s="23" t="s">
        <v>143</v>
      </c>
    </row>
    <row r="244" spans="1:9" x14ac:dyDescent="0.25">
      <c r="A244" s="24">
        <v>101</v>
      </c>
      <c r="B244" s="25">
        <v>45292</v>
      </c>
      <c r="C244" s="24">
        <v>1903</v>
      </c>
      <c r="D244" s="24" t="s">
        <v>99</v>
      </c>
      <c r="E244" s="24" t="s">
        <v>156</v>
      </c>
      <c r="F244" s="26">
        <v>100</v>
      </c>
      <c r="G244" s="26">
        <v>33.33</v>
      </c>
      <c r="H244" s="26">
        <v>33.33</v>
      </c>
      <c r="I244" s="23" t="s">
        <v>142</v>
      </c>
    </row>
    <row r="245" spans="1:9" x14ac:dyDescent="0.25">
      <c r="A245" s="24">
        <v>101</v>
      </c>
      <c r="B245" s="25">
        <v>45292</v>
      </c>
      <c r="C245" s="24">
        <v>1903</v>
      </c>
      <c r="D245" s="24" t="s">
        <v>99</v>
      </c>
      <c r="E245" s="24" t="s">
        <v>157</v>
      </c>
      <c r="F245" s="26">
        <v>90</v>
      </c>
      <c r="G245" s="26">
        <v>33.340000000000003</v>
      </c>
      <c r="H245" s="26">
        <v>30.01</v>
      </c>
      <c r="I245" s="23" t="s">
        <v>141</v>
      </c>
    </row>
    <row r="246" spans="1:9" x14ac:dyDescent="0.25">
      <c r="A246" s="24">
        <v>101</v>
      </c>
      <c r="B246" s="25">
        <v>45292</v>
      </c>
      <c r="C246" s="24">
        <v>1992</v>
      </c>
      <c r="D246" s="24" t="s">
        <v>24</v>
      </c>
      <c r="E246" s="24" t="s">
        <v>154</v>
      </c>
      <c r="F246" s="26">
        <v>100</v>
      </c>
      <c r="G246" s="26">
        <v>50</v>
      </c>
      <c r="H246" s="26">
        <v>50</v>
      </c>
      <c r="I246" s="23" t="s">
        <v>140</v>
      </c>
    </row>
    <row r="247" spans="1:9" x14ac:dyDescent="0.25">
      <c r="A247" s="24">
        <v>101</v>
      </c>
      <c r="B247" s="25">
        <v>45292</v>
      </c>
      <c r="C247" s="24">
        <v>1992</v>
      </c>
      <c r="D247" s="24" t="s">
        <v>24</v>
      </c>
      <c r="E247" s="24" t="s">
        <v>155</v>
      </c>
      <c r="F247" s="26">
        <v>100</v>
      </c>
      <c r="G247" s="26">
        <v>16.670000000000002</v>
      </c>
      <c r="H247" s="26">
        <v>16.670000000000002</v>
      </c>
      <c r="I247" s="23" t="s">
        <v>143</v>
      </c>
    </row>
    <row r="248" spans="1:9" x14ac:dyDescent="0.25">
      <c r="A248" s="24">
        <v>101</v>
      </c>
      <c r="B248" s="25">
        <v>45292</v>
      </c>
      <c r="C248" s="24">
        <v>1992</v>
      </c>
      <c r="D248" s="24" t="s">
        <v>24</v>
      </c>
      <c r="E248" s="24" t="s">
        <v>156</v>
      </c>
      <c r="F248" s="26">
        <v>100</v>
      </c>
      <c r="G248" s="26">
        <v>16.670000000000002</v>
      </c>
      <c r="H248" s="26">
        <v>16.670000000000002</v>
      </c>
      <c r="I248" s="23" t="s">
        <v>142</v>
      </c>
    </row>
    <row r="249" spans="1:9" x14ac:dyDescent="0.25">
      <c r="A249" s="24">
        <v>101</v>
      </c>
      <c r="B249" s="25">
        <v>45292</v>
      </c>
      <c r="C249" s="24">
        <v>1992</v>
      </c>
      <c r="D249" s="24" t="s">
        <v>24</v>
      </c>
      <c r="E249" s="24" t="s">
        <v>157</v>
      </c>
      <c r="F249" s="26">
        <v>80</v>
      </c>
      <c r="G249" s="26">
        <v>16.66</v>
      </c>
      <c r="H249" s="26">
        <v>13.34</v>
      </c>
      <c r="I249" s="23" t="s">
        <v>141</v>
      </c>
    </row>
    <row r="250" spans="1:9" x14ac:dyDescent="0.25">
      <c r="A250" s="24">
        <v>101</v>
      </c>
      <c r="B250" s="25">
        <v>45292</v>
      </c>
      <c r="C250" s="24">
        <v>1993</v>
      </c>
      <c r="D250" s="24" t="s">
        <v>220</v>
      </c>
      <c r="E250" s="24" t="s">
        <v>154</v>
      </c>
      <c r="F250" s="26">
        <v>100</v>
      </c>
      <c r="G250" s="26">
        <v>100</v>
      </c>
      <c r="H250" s="26">
        <v>100</v>
      </c>
      <c r="I250" s="23" t="s">
        <v>140</v>
      </c>
    </row>
    <row r="251" spans="1:9" x14ac:dyDescent="0.25">
      <c r="A251" s="24">
        <v>101</v>
      </c>
      <c r="B251" s="25">
        <v>45292</v>
      </c>
      <c r="C251" s="24">
        <v>2019</v>
      </c>
      <c r="D251" s="24" t="s">
        <v>345</v>
      </c>
      <c r="E251" s="24" t="s">
        <v>154</v>
      </c>
      <c r="F251" s="26">
        <v>0</v>
      </c>
      <c r="G251" s="26">
        <v>100</v>
      </c>
      <c r="H251" s="26">
        <v>0</v>
      </c>
      <c r="I251" s="23" t="s">
        <v>140</v>
      </c>
    </row>
    <row r="252" spans="1:9" x14ac:dyDescent="0.25">
      <c r="A252" s="24">
        <v>101</v>
      </c>
      <c r="B252" s="25">
        <v>45292</v>
      </c>
      <c r="C252" s="24">
        <v>2035</v>
      </c>
      <c r="D252" s="24" t="s">
        <v>130</v>
      </c>
      <c r="E252" s="24" t="s">
        <v>154</v>
      </c>
      <c r="F252" s="26">
        <v>100</v>
      </c>
      <c r="G252" s="26">
        <v>50</v>
      </c>
      <c r="H252" s="26">
        <v>50</v>
      </c>
      <c r="I252" s="23" t="s">
        <v>140</v>
      </c>
    </row>
    <row r="253" spans="1:9" x14ac:dyDescent="0.25">
      <c r="A253" s="24">
        <v>101</v>
      </c>
      <c r="B253" s="25">
        <v>45292</v>
      </c>
      <c r="C253" s="24">
        <v>2035</v>
      </c>
      <c r="D253" s="24" t="s">
        <v>130</v>
      </c>
      <c r="E253" s="24" t="s">
        <v>155</v>
      </c>
      <c r="F253" s="26">
        <v>100</v>
      </c>
      <c r="G253" s="26">
        <v>16.670000000000002</v>
      </c>
      <c r="H253" s="26">
        <v>16.670000000000002</v>
      </c>
      <c r="I253" s="23" t="s">
        <v>143</v>
      </c>
    </row>
    <row r="254" spans="1:9" x14ac:dyDescent="0.25">
      <c r="A254" s="24">
        <v>101</v>
      </c>
      <c r="B254" s="25">
        <v>45292</v>
      </c>
      <c r="C254" s="24">
        <v>2035</v>
      </c>
      <c r="D254" s="24" t="s">
        <v>130</v>
      </c>
      <c r="E254" s="24" t="s">
        <v>156</v>
      </c>
      <c r="F254" s="26">
        <v>100</v>
      </c>
      <c r="G254" s="26">
        <v>16.670000000000002</v>
      </c>
      <c r="H254" s="26">
        <v>16.670000000000002</v>
      </c>
      <c r="I254" s="23" t="s">
        <v>142</v>
      </c>
    </row>
    <row r="255" spans="1:9" x14ac:dyDescent="0.25">
      <c r="A255" s="24">
        <v>101</v>
      </c>
      <c r="B255" s="25">
        <v>45292</v>
      </c>
      <c r="C255" s="24">
        <v>2035</v>
      </c>
      <c r="D255" s="24" t="s">
        <v>130</v>
      </c>
      <c r="E255" s="24" t="s">
        <v>157</v>
      </c>
      <c r="F255" s="26">
        <v>80</v>
      </c>
      <c r="G255" s="26">
        <v>16.66</v>
      </c>
      <c r="H255" s="26">
        <v>13.34</v>
      </c>
      <c r="I255" s="23" t="s">
        <v>141</v>
      </c>
    </row>
    <row r="256" spans="1:9" x14ac:dyDescent="0.25">
      <c r="A256" s="24">
        <v>101</v>
      </c>
      <c r="B256" s="25">
        <v>45292</v>
      </c>
      <c r="C256" s="24">
        <v>2040</v>
      </c>
      <c r="D256" s="24" t="s">
        <v>7</v>
      </c>
      <c r="E256" s="24" t="s">
        <v>155</v>
      </c>
      <c r="F256" s="26">
        <v>100</v>
      </c>
      <c r="G256" s="26">
        <v>33.33</v>
      </c>
      <c r="H256" s="26">
        <v>33.33</v>
      </c>
      <c r="I256" s="23" t="s">
        <v>143</v>
      </c>
    </row>
    <row r="257" spans="1:9" x14ac:dyDescent="0.25">
      <c r="A257" s="24">
        <v>101</v>
      </c>
      <c r="B257" s="25">
        <v>45292</v>
      </c>
      <c r="C257" s="24">
        <v>2040</v>
      </c>
      <c r="D257" s="24" t="s">
        <v>7</v>
      </c>
      <c r="E257" s="24" t="s">
        <v>156</v>
      </c>
      <c r="F257" s="26">
        <v>100</v>
      </c>
      <c r="G257" s="26">
        <v>33.33</v>
      </c>
      <c r="H257" s="26">
        <v>33.33</v>
      </c>
      <c r="I257" s="23" t="s">
        <v>142</v>
      </c>
    </row>
    <row r="258" spans="1:9" x14ac:dyDescent="0.25">
      <c r="A258" s="24">
        <v>101</v>
      </c>
      <c r="B258" s="25">
        <v>45292</v>
      </c>
      <c r="C258" s="24">
        <v>2040</v>
      </c>
      <c r="D258" s="24" t="s">
        <v>7</v>
      </c>
      <c r="E258" s="24" t="s">
        <v>157</v>
      </c>
      <c r="F258" s="26">
        <v>90</v>
      </c>
      <c r="G258" s="26">
        <v>33.340000000000003</v>
      </c>
      <c r="H258" s="26">
        <v>30.01</v>
      </c>
      <c r="I258" s="23" t="s">
        <v>141</v>
      </c>
    </row>
    <row r="259" spans="1:9" x14ac:dyDescent="0.25">
      <c r="A259" s="24">
        <v>101</v>
      </c>
      <c r="B259" s="25">
        <v>45292</v>
      </c>
      <c r="C259" s="24">
        <v>2041</v>
      </c>
      <c r="D259" s="24" t="s">
        <v>65</v>
      </c>
      <c r="E259" s="24" t="s">
        <v>155</v>
      </c>
      <c r="F259" s="26">
        <v>100</v>
      </c>
      <c r="G259" s="26">
        <v>33.33</v>
      </c>
      <c r="H259" s="26">
        <v>33.33</v>
      </c>
      <c r="I259" s="23" t="s">
        <v>143</v>
      </c>
    </row>
    <row r="260" spans="1:9" x14ac:dyDescent="0.25">
      <c r="A260" s="24">
        <v>101</v>
      </c>
      <c r="B260" s="25">
        <v>45292</v>
      </c>
      <c r="C260" s="24">
        <v>2041</v>
      </c>
      <c r="D260" s="24" t="s">
        <v>65</v>
      </c>
      <c r="E260" s="24" t="s">
        <v>156</v>
      </c>
      <c r="F260" s="26">
        <v>100</v>
      </c>
      <c r="G260" s="26">
        <v>33.33</v>
      </c>
      <c r="H260" s="26">
        <v>33.33</v>
      </c>
      <c r="I260" s="23" t="s">
        <v>142</v>
      </c>
    </row>
    <row r="261" spans="1:9" x14ac:dyDescent="0.25">
      <c r="A261" s="24">
        <v>101</v>
      </c>
      <c r="B261" s="25">
        <v>45292</v>
      </c>
      <c r="C261" s="24">
        <v>2041</v>
      </c>
      <c r="D261" s="24" t="s">
        <v>65</v>
      </c>
      <c r="E261" s="24" t="s">
        <v>157</v>
      </c>
      <c r="F261" s="26">
        <v>100</v>
      </c>
      <c r="G261" s="26">
        <v>33.340000000000003</v>
      </c>
      <c r="H261" s="26">
        <v>33.340000000000003</v>
      </c>
      <c r="I261" s="23" t="s">
        <v>141</v>
      </c>
    </row>
    <row r="262" spans="1:9" x14ac:dyDescent="0.25">
      <c r="A262" s="24">
        <v>101</v>
      </c>
      <c r="B262" s="25">
        <v>45292</v>
      </c>
      <c r="C262" s="24">
        <v>2132</v>
      </c>
      <c r="D262" s="24" t="s">
        <v>221</v>
      </c>
      <c r="E262" s="24" t="s">
        <v>154</v>
      </c>
      <c r="F262" s="26">
        <v>100</v>
      </c>
      <c r="G262" s="26">
        <v>100</v>
      </c>
      <c r="H262" s="26">
        <v>100</v>
      </c>
      <c r="I262" s="23" t="s">
        <v>140</v>
      </c>
    </row>
    <row r="263" spans="1:9" x14ac:dyDescent="0.25">
      <c r="A263" s="24">
        <v>101</v>
      </c>
      <c r="B263" s="25">
        <v>45292</v>
      </c>
      <c r="C263" s="24">
        <v>2175</v>
      </c>
      <c r="D263" s="24" t="s">
        <v>109</v>
      </c>
      <c r="E263" s="24" t="s">
        <v>154</v>
      </c>
      <c r="F263" s="26">
        <v>100</v>
      </c>
      <c r="G263" s="26">
        <v>50</v>
      </c>
      <c r="H263" s="26">
        <v>50</v>
      </c>
      <c r="I263" s="23" t="s">
        <v>140</v>
      </c>
    </row>
    <row r="264" spans="1:9" x14ac:dyDescent="0.25">
      <c r="A264" s="24">
        <v>101</v>
      </c>
      <c r="B264" s="25">
        <v>45292</v>
      </c>
      <c r="C264" s="24">
        <v>2175</v>
      </c>
      <c r="D264" s="24" t="s">
        <v>109</v>
      </c>
      <c r="E264" s="24" t="s">
        <v>155</v>
      </c>
      <c r="F264" s="26">
        <v>100</v>
      </c>
      <c r="G264" s="26">
        <v>16.670000000000002</v>
      </c>
      <c r="H264" s="26">
        <v>16.670000000000002</v>
      </c>
      <c r="I264" s="23" t="s">
        <v>143</v>
      </c>
    </row>
    <row r="265" spans="1:9" x14ac:dyDescent="0.25">
      <c r="A265" s="24">
        <v>101</v>
      </c>
      <c r="B265" s="25">
        <v>45292</v>
      </c>
      <c r="C265" s="24">
        <v>2175</v>
      </c>
      <c r="D265" s="24" t="s">
        <v>109</v>
      </c>
      <c r="E265" s="24" t="s">
        <v>156</v>
      </c>
      <c r="F265" s="26">
        <v>100</v>
      </c>
      <c r="G265" s="26">
        <v>16.670000000000002</v>
      </c>
      <c r="H265" s="26">
        <v>16.670000000000002</v>
      </c>
      <c r="I265" s="23" t="s">
        <v>142</v>
      </c>
    </row>
    <row r="266" spans="1:9" x14ac:dyDescent="0.25">
      <c r="A266" s="24">
        <v>101</v>
      </c>
      <c r="B266" s="25">
        <v>45292</v>
      </c>
      <c r="C266" s="24">
        <v>2175</v>
      </c>
      <c r="D266" s="24" t="s">
        <v>109</v>
      </c>
      <c r="E266" s="24" t="s">
        <v>157</v>
      </c>
      <c r="F266" s="26">
        <v>15</v>
      </c>
      <c r="G266" s="26">
        <v>16.66</v>
      </c>
      <c r="H266" s="26">
        <v>2.5</v>
      </c>
      <c r="I266" s="23" t="s">
        <v>141</v>
      </c>
    </row>
    <row r="267" spans="1:9" x14ac:dyDescent="0.25">
      <c r="A267" s="24">
        <v>101</v>
      </c>
      <c r="B267" s="25">
        <v>45292</v>
      </c>
      <c r="C267" s="24">
        <v>2200</v>
      </c>
      <c r="D267" s="24" t="s">
        <v>346</v>
      </c>
      <c r="E267" s="24" t="s">
        <v>154</v>
      </c>
      <c r="F267" s="26">
        <v>60</v>
      </c>
      <c r="G267" s="26">
        <v>100</v>
      </c>
      <c r="H267" s="26">
        <v>60</v>
      </c>
      <c r="I267" s="23" t="s">
        <v>140</v>
      </c>
    </row>
    <row r="268" spans="1:9" x14ac:dyDescent="0.25">
      <c r="A268" s="24">
        <v>101</v>
      </c>
      <c r="B268" s="25">
        <v>45292</v>
      </c>
      <c r="C268" s="24">
        <v>2541</v>
      </c>
      <c r="D268" s="24" t="s">
        <v>9</v>
      </c>
      <c r="E268" s="24" t="s">
        <v>154</v>
      </c>
      <c r="F268" s="26">
        <v>50</v>
      </c>
      <c r="G268" s="26">
        <v>50</v>
      </c>
      <c r="H268" s="26">
        <v>25</v>
      </c>
      <c r="I268" s="23" t="s">
        <v>140</v>
      </c>
    </row>
    <row r="269" spans="1:9" x14ac:dyDescent="0.25">
      <c r="A269" s="24">
        <v>101</v>
      </c>
      <c r="B269" s="25">
        <v>45292</v>
      </c>
      <c r="C269" s="24">
        <v>2541</v>
      </c>
      <c r="D269" s="24" t="s">
        <v>9</v>
      </c>
      <c r="E269" s="24" t="s">
        <v>155</v>
      </c>
      <c r="F269" s="26">
        <v>100</v>
      </c>
      <c r="G269" s="26">
        <v>16.670000000000002</v>
      </c>
      <c r="H269" s="26">
        <v>16.670000000000002</v>
      </c>
      <c r="I269" s="23" t="s">
        <v>143</v>
      </c>
    </row>
    <row r="270" spans="1:9" x14ac:dyDescent="0.25">
      <c r="A270" s="24">
        <v>101</v>
      </c>
      <c r="B270" s="25">
        <v>45292</v>
      </c>
      <c r="C270" s="24">
        <v>2541</v>
      </c>
      <c r="D270" s="24" t="s">
        <v>9</v>
      </c>
      <c r="E270" s="24" t="s">
        <v>156</v>
      </c>
      <c r="F270" s="26">
        <v>100</v>
      </c>
      <c r="G270" s="26">
        <v>16.670000000000002</v>
      </c>
      <c r="H270" s="26">
        <v>16.670000000000002</v>
      </c>
      <c r="I270" s="23" t="s">
        <v>142</v>
      </c>
    </row>
    <row r="271" spans="1:9" x14ac:dyDescent="0.25">
      <c r="A271" s="24">
        <v>101</v>
      </c>
      <c r="B271" s="25">
        <v>45292</v>
      </c>
      <c r="C271" s="24">
        <v>2541</v>
      </c>
      <c r="D271" s="24" t="s">
        <v>9</v>
      </c>
      <c r="E271" s="24" t="s">
        <v>157</v>
      </c>
      <c r="F271" s="26">
        <v>90</v>
      </c>
      <c r="G271" s="26">
        <v>16.66</v>
      </c>
      <c r="H271" s="26">
        <v>15</v>
      </c>
      <c r="I271" s="23" t="s">
        <v>141</v>
      </c>
    </row>
    <row r="272" spans="1:9" x14ac:dyDescent="0.25">
      <c r="A272" s="24">
        <v>101</v>
      </c>
      <c r="B272" s="25">
        <v>45292</v>
      </c>
      <c r="C272" s="24">
        <v>2549</v>
      </c>
      <c r="D272" s="24" t="s">
        <v>51</v>
      </c>
      <c r="E272" s="24" t="s">
        <v>154</v>
      </c>
      <c r="F272" s="26">
        <v>90</v>
      </c>
      <c r="G272" s="26">
        <v>66.67</v>
      </c>
      <c r="H272" s="26">
        <v>60</v>
      </c>
      <c r="I272" s="23" t="s">
        <v>140</v>
      </c>
    </row>
    <row r="273" spans="1:9" x14ac:dyDescent="0.25">
      <c r="A273" s="24">
        <v>101</v>
      </c>
      <c r="B273" s="25">
        <v>45292</v>
      </c>
      <c r="C273" s="24">
        <v>2549</v>
      </c>
      <c r="D273" s="24" t="s">
        <v>51</v>
      </c>
      <c r="E273" s="24" t="s">
        <v>155</v>
      </c>
      <c r="F273" s="26">
        <v>100</v>
      </c>
      <c r="G273" s="26">
        <v>11.11</v>
      </c>
      <c r="H273" s="26">
        <v>11.11</v>
      </c>
      <c r="I273" s="23" t="s">
        <v>143</v>
      </c>
    </row>
    <row r="274" spans="1:9" x14ac:dyDescent="0.25">
      <c r="A274" s="24">
        <v>101</v>
      </c>
      <c r="B274" s="25">
        <v>45292</v>
      </c>
      <c r="C274" s="24">
        <v>2549</v>
      </c>
      <c r="D274" s="24" t="s">
        <v>51</v>
      </c>
      <c r="E274" s="24" t="s">
        <v>156</v>
      </c>
      <c r="F274" s="26">
        <v>100</v>
      </c>
      <c r="G274" s="26">
        <v>11.11</v>
      </c>
      <c r="H274" s="26">
        <v>11.11</v>
      </c>
      <c r="I274" s="23" t="s">
        <v>142</v>
      </c>
    </row>
    <row r="275" spans="1:9" x14ac:dyDescent="0.25">
      <c r="A275" s="24">
        <v>101</v>
      </c>
      <c r="B275" s="25">
        <v>45292</v>
      </c>
      <c r="C275" s="24">
        <v>2549</v>
      </c>
      <c r="D275" s="24" t="s">
        <v>51</v>
      </c>
      <c r="E275" s="24" t="s">
        <v>157</v>
      </c>
      <c r="F275" s="26">
        <v>80</v>
      </c>
      <c r="G275" s="26">
        <v>11.11</v>
      </c>
      <c r="H275" s="26">
        <v>8.89</v>
      </c>
      <c r="I275" s="23" t="s">
        <v>141</v>
      </c>
    </row>
    <row r="276" spans="1:9" x14ac:dyDescent="0.25">
      <c r="A276" s="24">
        <v>101</v>
      </c>
      <c r="B276" s="25">
        <v>45292</v>
      </c>
      <c r="C276" s="24">
        <v>2640</v>
      </c>
      <c r="D276" s="24" t="s">
        <v>347</v>
      </c>
      <c r="E276" s="24" t="s">
        <v>154</v>
      </c>
      <c r="F276" s="26">
        <v>100</v>
      </c>
      <c r="G276" s="26">
        <v>100</v>
      </c>
      <c r="H276" s="26">
        <v>100</v>
      </c>
      <c r="I276" s="23" t="s">
        <v>140</v>
      </c>
    </row>
    <row r="277" spans="1:9" x14ac:dyDescent="0.25">
      <c r="A277" s="24">
        <v>101</v>
      </c>
      <c r="B277" s="25">
        <v>45292</v>
      </c>
      <c r="C277" s="24">
        <v>2657</v>
      </c>
      <c r="D277" s="24" t="s">
        <v>83</v>
      </c>
      <c r="E277" s="24" t="s">
        <v>155</v>
      </c>
      <c r="F277" s="26">
        <v>100</v>
      </c>
      <c r="G277" s="26">
        <v>33.33</v>
      </c>
      <c r="H277" s="26">
        <v>33.33</v>
      </c>
      <c r="I277" s="23" t="s">
        <v>143</v>
      </c>
    </row>
    <row r="278" spans="1:9" x14ac:dyDescent="0.25">
      <c r="A278" s="24">
        <v>101</v>
      </c>
      <c r="B278" s="25">
        <v>45292</v>
      </c>
      <c r="C278" s="24">
        <v>2657</v>
      </c>
      <c r="D278" s="24" t="s">
        <v>83</v>
      </c>
      <c r="E278" s="24" t="s">
        <v>156</v>
      </c>
      <c r="F278" s="26">
        <v>100</v>
      </c>
      <c r="G278" s="26">
        <v>33.33</v>
      </c>
      <c r="H278" s="26">
        <v>33.33</v>
      </c>
      <c r="I278" s="23" t="s">
        <v>142</v>
      </c>
    </row>
    <row r="279" spans="1:9" x14ac:dyDescent="0.25">
      <c r="A279" s="24">
        <v>101</v>
      </c>
      <c r="B279" s="25">
        <v>45292</v>
      </c>
      <c r="C279" s="24">
        <v>2657</v>
      </c>
      <c r="D279" s="24" t="s">
        <v>83</v>
      </c>
      <c r="E279" s="24" t="s">
        <v>157</v>
      </c>
      <c r="F279" s="26">
        <v>80</v>
      </c>
      <c r="G279" s="26">
        <v>33.340000000000003</v>
      </c>
      <c r="H279" s="26">
        <v>26.67</v>
      </c>
      <c r="I279" s="23" t="s">
        <v>141</v>
      </c>
    </row>
    <row r="280" spans="1:9" x14ac:dyDescent="0.25">
      <c r="A280" s="24">
        <v>101</v>
      </c>
      <c r="B280" s="25">
        <v>45292</v>
      </c>
      <c r="C280" s="24">
        <v>2729</v>
      </c>
      <c r="D280" s="24" t="s">
        <v>320</v>
      </c>
      <c r="E280" s="24" t="s">
        <v>155</v>
      </c>
      <c r="F280" s="26">
        <v>100</v>
      </c>
      <c r="G280" s="26">
        <v>33.33</v>
      </c>
      <c r="H280" s="26">
        <v>33.33</v>
      </c>
      <c r="I280" s="23" t="s">
        <v>143</v>
      </c>
    </row>
    <row r="281" spans="1:9" x14ac:dyDescent="0.25">
      <c r="A281" s="24">
        <v>101</v>
      </c>
      <c r="B281" s="25">
        <v>45292</v>
      </c>
      <c r="C281" s="24">
        <v>2729</v>
      </c>
      <c r="D281" s="24" t="s">
        <v>320</v>
      </c>
      <c r="E281" s="24" t="s">
        <v>156</v>
      </c>
      <c r="F281" s="26">
        <v>100</v>
      </c>
      <c r="G281" s="26">
        <v>33.33</v>
      </c>
      <c r="H281" s="26">
        <v>33.33</v>
      </c>
      <c r="I281" s="23" t="s">
        <v>142</v>
      </c>
    </row>
    <row r="282" spans="1:9" x14ac:dyDescent="0.25">
      <c r="A282" s="24">
        <v>101</v>
      </c>
      <c r="B282" s="25">
        <v>45292</v>
      </c>
      <c r="C282" s="24">
        <v>2729</v>
      </c>
      <c r="D282" s="24" t="s">
        <v>320</v>
      </c>
      <c r="E282" s="24" t="s">
        <v>157</v>
      </c>
      <c r="F282" s="26">
        <v>80</v>
      </c>
      <c r="G282" s="26">
        <v>33.340000000000003</v>
      </c>
      <c r="H282" s="26">
        <v>26.67</v>
      </c>
      <c r="I282" s="23" t="s">
        <v>141</v>
      </c>
    </row>
    <row r="283" spans="1:9" x14ac:dyDescent="0.25">
      <c r="A283" s="24">
        <v>101</v>
      </c>
      <c r="B283" s="25">
        <v>45292</v>
      </c>
      <c r="C283" s="24">
        <v>2736</v>
      </c>
      <c r="D283" s="24" t="s">
        <v>232</v>
      </c>
      <c r="E283" s="24" t="s">
        <v>154</v>
      </c>
      <c r="F283" s="26">
        <v>80</v>
      </c>
      <c r="G283" s="26">
        <v>100</v>
      </c>
      <c r="H283" s="26">
        <v>80</v>
      </c>
      <c r="I283" s="23" t="s">
        <v>140</v>
      </c>
    </row>
    <row r="284" spans="1:9" x14ac:dyDescent="0.25">
      <c r="A284" s="24">
        <v>101</v>
      </c>
      <c r="B284" s="25">
        <v>45292</v>
      </c>
      <c r="C284" s="24">
        <v>2754</v>
      </c>
      <c r="D284" s="24" t="s">
        <v>215</v>
      </c>
      <c r="E284" s="24" t="s">
        <v>154</v>
      </c>
      <c r="F284" s="26">
        <v>100</v>
      </c>
      <c r="G284" s="26">
        <v>100</v>
      </c>
      <c r="H284" s="26">
        <v>100</v>
      </c>
      <c r="I284" s="23" t="s">
        <v>140</v>
      </c>
    </row>
    <row r="285" spans="1:9" x14ac:dyDescent="0.25">
      <c r="A285" s="24">
        <v>101</v>
      </c>
      <c r="B285" s="25">
        <v>45292</v>
      </c>
      <c r="C285" s="24">
        <v>2863</v>
      </c>
      <c r="D285" s="24" t="s">
        <v>216</v>
      </c>
      <c r="E285" s="24" t="s">
        <v>154</v>
      </c>
      <c r="F285" s="26">
        <v>100</v>
      </c>
      <c r="G285" s="26">
        <v>100</v>
      </c>
      <c r="H285" s="26">
        <v>100</v>
      </c>
      <c r="I285" s="23" t="s">
        <v>140</v>
      </c>
    </row>
    <row r="286" spans="1:9" x14ac:dyDescent="0.25">
      <c r="A286" s="24">
        <v>101</v>
      </c>
      <c r="B286" s="25">
        <v>45292</v>
      </c>
      <c r="C286" s="24">
        <v>2911</v>
      </c>
      <c r="D286" s="24" t="s">
        <v>227</v>
      </c>
      <c r="E286" s="24" t="s">
        <v>154</v>
      </c>
      <c r="F286" s="26">
        <v>100</v>
      </c>
      <c r="G286" s="26">
        <v>100</v>
      </c>
      <c r="H286" s="26">
        <v>100</v>
      </c>
      <c r="I286" s="23" t="s">
        <v>140</v>
      </c>
    </row>
    <row r="287" spans="1:9" x14ac:dyDescent="0.25">
      <c r="A287" s="24">
        <v>101</v>
      </c>
      <c r="B287" s="25">
        <v>45292</v>
      </c>
      <c r="C287" s="24">
        <v>2972</v>
      </c>
      <c r="D287" s="24" t="s">
        <v>41</v>
      </c>
      <c r="E287" s="24" t="s">
        <v>154</v>
      </c>
      <c r="F287" s="26">
        <v>50</v>
      </c>
      <c r="G287" s="26">
        <v>50</v>
      </c>
      <c r="H287" s="26">
        <v>25</v>
      </c>
      <c r="I287" s="23" t="s">
        <v>140</v>
      </c>
    </row>
    <row r="288" spans="1:9" x14ac:dyDescent="0.25">
      <c r="A288" s="24">
        <v>101</v>
      </c>
      <c r="B288" s="25">
        <v>45292</v>
      </c>
      <c r="C288" s="24">
        <v>2972</v>
      </c>
      <c r="D288" s="24" t="s">
        <v>41</v>
      </c>
      <c r="E288" s="24" t="s">
        <v>155</v>
      </c>
      <c r="F288" s="26">
        <v>100</v>
      </c>
      <c r="G288" s="26">
        <v>16.670000000000002</v>
      </c>
      <c r="H288" s="26">
        <v>16.670000000000002</v>
      </c>
      <c r="I288" s="23" t="s">
        <v>143</v>
      </c>
    </row>
    <row r="289" spans="1:9" x14ac:dyDescent="0.25">
      <c r="A289" s="24">
        <v>101</v>
      </c>
      <c r="B289" s="25">
        <v>45292</v>
      </c>
      <c r="C289" s="24">
        <v>2972</v>
      </c>
      <c r="D289" s="24" t="s">
        <v>41</v>
      </c>
      <c r="E289" s="24" t="s">
        <v>156</v>
      </c>
      <c r="F289" s="26">
        <v>100</v>
      </c>
      <c r="G289" s="26">
        <v>16.670000000000002</v>
      </c>
      <c r="H289" s="26">
        <v>16.670000000000002</v>
      </c>
      <c r="I289" s="23" t="s">
        <v>142</v>
      </c>
    </row>
    <row r="290" spans="1:9" x14ac:dyDescent="0.25">
      <c r="A290" s="24">
        <v>101</v>
      </c>
      <c r="B290" s="25">
        <v>45292</v>
      </c>
      <c r="C290" s="24">
        <v>2972</v>
      </c>
      <c r="D290" s="24" t="s">
        <v>41</v>
      </c>
      <c r="E290" s="24" t="s">
        <v>157</v>
      </c>
      <c r="F290" s="26">
        <v>80</v>
      </c>
      <c r="G290" s="26">
        <v>16.66</v>
      </c>
      <c r="H290" s="26">
        <v>13.34</v>
      </c>
      <c r="I290" s="23" t="s">
        <v>141</v>
      </c>
    </row>
    <row r="291" spans="1:9" x14ac:dyDescent="0.25">
      <c r="A291" s="24">
        <v>101</v>
      </c>
      <c r="B291" s="25">
        <v>45323</v>
      </c>
      <c r="C291" s="24">
        <v>1018</v>
      </c>
      <c r="D291" s="24" t="s">
        <v>349</v>
      </c>
      <c r="E291" s="24" t="s">
        <v>154</v>
      </c>
      <c r="F291" s="26">
        <v>100</v>
      </c>
      <c r="G291" s="26">
        <v>100</v>
      </c>
      <c r="H291" s="26">
        <v>100</v>
      </c>
      <c r="I291" s="23" t="s">
        <v>140</v>
      </c>
    </row>
    <row r="292" spans="1:9" x14ac:dyDescent="0.25">
      <c r="A292" s="24">
        <v>101</v>
      </c>
      <c r="B292" s="25">
        <v>45323</v>
      </c>
      <c r="C292" s="24">
        <v>1023</v>
      </c>
      <c r="D292" s="24" t="s">
        <v>297</v>
      </c>
      <c r="E292" s="24" t="s">
        <v>154</v>
      </c>
      <c r="F292" s="26">
        <v>100</v>
      </c>
      <c r="G292" s="26">
        <v>100</v>
      </c>
      <c r="H292" s="26">
        <v>100</v>
      </c>
      <c r="I292" s="23" t="s">
        <v>140</v>
      </c>
    </row>
    <row r="293" spans="1:9" x14ac:dyDescent="0.25">
      <c r="A293" s="24">
        <v>101</v>
      </c>
      <c r="B293" s="25">
        <v>45323</v>
      </c>
      <c r="C293" s="24">
        <v>1025</v>
      </c>
      <c r="D293" s="24" t="s">
        <v>47</v>
      </c>
      <c r="E293" s="24" t="s">
        <v>185</v>
      </c>
      <c r="F293" s="26">
        <v>100</v>
      </c>
      <c r="G293" s="26">
        <v>14.33</v>
      </c>
      <c r="H293" s="26">
        <v>14.33</v>
      </c>
      <c r="I293" s="23" t="s">
        <v>139</v>
      </c>
    </row>
    <row r="294" spans="1:9" x14ac:dyDescent="0.25">
      <c r="A294" s="24">
        <v>101</v>
      </c>
      <c r="B294" s="25">
        <v>45323</v>
      </c>
      <c r="C294" s="24">
        <v>1025</v>
      </c>
      <c r="D294" s="24" t="s">
        <v>47</v>
      </c>
      <c r="E294" s="24" t="s">
        <v>154</v>
      </c>
      <c r="F294" s="26">
        <v>50</v>
      </c>
      <c r="G294" s="26">
        <v>52.33</v>
      </c>
      <c r="H294" s="26">
        <v>26.17</v>
      </c>
      <c r="I294" s="23" t="s">
        <v>140</v>
      </c>
    </row>
    <row r="295" spans="1:9" x14ac:dyDescent="0.25">
      <c r="A295" s="24">
        <v>101</v>
      </c>
      <c r="B295" s="25">
        <v>45323</v>
      </c>
      <c r="C295" s="24">
        <v>1025</v>
      </c>
      <c r="D295" s="24" t="s">
        <v>47</v>
      </c>
      <c r="E295" s="24" t="s">
        <v>155</v>
      </c>
      <c r="F295" s="26">
        <v>100</v>
      </c>
      <c r="G295" s="26">
        <v>11.11</v>
      </c>
      <c r="H295" s="26">
        <v>11.11</v>
      </c>
      <c r="I295" s="23" t="s">
        <v>143</v>
      </c>
    </row>
    <row r="296" spans="1:9" x14ac:dyDescent="0.25">
      <c r="A296" s="24">
        <v>101</v>
      </c>
      <c r="B296" s="25">
        <v>45323</v>
      </c>
      <c r="C296" s="24">
        <v>1025</v>
      </c>
      <c r="D296" s="24" t="s">
        <v>47</v>
      </c>
      <c r="E296" s="24" t="s">
        <v>156</v>
      </c>
      <c r="F296" s="26">
        <v>100</v>
      </c>
      <c r="G296" s="26">
        <v>11.11</v>
      </c>
      <c r="H296" s="26">
        <v>11.11</v>
      </c>
      <c r="I296" s="23" t="s">
        <v>142</v>
      </c>
    </row>
    <row r="297" spans="1:9" x14ac:dyDescent="0.25">
      <c r="A297" s="24">
        <v>101</v>
      </c>
      <c r="B297" s="25">
        <v>45323</v>
      </c>
      <c r="C297" s="24">
        <v>1025</v>
      </c>
      <c r="D297" s="24" t="s">
        <v>47</v>
      </c>
      <c r="E297" s="24" t="s">
        <v>157</v>
      </c>
      <c r="F297" s="26">
        <v>80</v>
      </c>
      <c r="G297" s="26">
        <v>11.11</v>
      </c>
      <c r="H297" s="26">
        <v>8.89</v>
      </c>
      <c r="I297" s="23" t="s">
        <v>141</v>
      </c>
    </row>
    <row r="298" spans="1:9" x14ac:dyDescent="0.25">
      <c r="A298" s="24">
        <v>101</v>
      </c>
      <c r="B298" s="25">
        <v>45323</v>
      </c>
      <c r="C298" s="24">
        <v>1030</v>
      </c>
      <c r="D298" s="24" t="s">
        <v>27</v>
      </c>
      <c r="E298" s="24" t="s">
        <v>154</v>
      </c>
      <c r="F298" s="26">
        <v>100</v>
      </c>
      <c r="G298" s="26">
        <v>50</v>
      </c>
      <c r="H298" s="26">
        <v>50</v>
      </c>
      <c r="I298" s="23" t="s">
        <v>140</v>
      </c>
    </row>
    <row r="299" spans="1:9" x14ac:dyDescent="0.25">
      <c r="A299" s="24">
        <v>101</v>
      </c>
      <c r="B299" s="25">
        <v>45323</v>
      </c>
      <c r="C299" s="24">
        <v>1030</v>
      </c>
      <c r="D299" s="24" t="s">
        <v>27</v>
      </c>
      <c r="E299" s="24" t="s">
        <v>155</v>
      </c>
      <c r="F299" s="26">
        <v>100</v>
      </c>
      <c r="G299" s="26">
        <v>16.670000000000002</v>
      </c>
      <c r="H299" s="26">
        <v>16.670000000000002</v>
      </c>
      <c r="I299" s="23" t="s">
        <v>143</v>
      </c>
    </row>
    <row r="300" spans="1:9" x14ac:dyDescent="0.25">
      <c r="A300" s="24">
        <v>101</v>
      </c>
      <c r="B300" s="25">
        <v>45323</v>
      </c>
      <c r="C300" s="24">
        <v>1030</v>
      </c>
      <c r="D300" s="24" t="s">
        <v>27</v>
      </c>
      <c r="E300" s="24" t="s">
        <v>156</v>
      </c>
      <c r="F300" s="26">
        <v>100</v>
      </c>
      <c r="G300" s="26">
        <v>16.670000000000002</v>
      </c>
      <c r="H300" s="26">
        <v>16.670000000000002</v>
      </c>
      <c r="I300" s="23" t="s">
        <v>142</v>
      </c>
    </row>
    <row r="301" spans="1:9" x14ac:dyDescent="0.25">
      <c r="A301" s="24">
        <v>101</v>
      </c>
      <c r="B301" s="25">
        <v>45323</v>
      </c>
      <c r="C301" s="24">
        <v>1030</v>
      </c>
      <c r="D301" s="24" t="s">
        <v>27</v>
      </c>
      <c r="E301" s="24" t="s">
        <v>157</v>
      </c>
      <c r="F301" s="26">
        <v>80</v>
      </c>
      <c r="G301" s="26">
        <v>16.66</v>
      </c>
      <c r="H301" s="26">
        <v>13.34</v>
      </c>
      <c r="I301" s="23" t="s">
        <v>141</v>
      </c>
    </row>
    <row r="302" spans="1:9" x14ac:dyDescent="0.25">
      <c r="A302" s="24">
        <v>101</v>
      </c>
      <c r="B302" s="25">
        <v>45323</v>
      </c>
      <c r="C302" s="24">
        <v>1031</v>
      </c>
      <c r="D302" s="24" t="s">
        <v>158</v>
      </c>
      <c r="E302" s="24" t="s">
        <v>154</v>
      </c>
      <c r="F302" s="26">
        <v>65.333399999999997</v>
      </c>
      <c r="G302" s="26">
        <v>66.67</v>
      </c>
      <c r="H302" s="26">
        <v>43.56</v>
      </c>
      <c r="I302" s="23" t="s">
        <v>140</v>
      </c>
    </row>
    <row r="303" spans="1:9" x14ac:dyDescent="0.25">
      <c r="A303" s="24">
        <v>101</v>
      </c>
      <c r="B303" s="25">
        <v>45323</v>
      </c>
      <c r="C303" s="24">
        <v>1031</v>
      </c>
      <c r="D303" s="24" t="s">
        <v>158</v>
      </c>
      <c r="E303" s="24" t="s">
        <v>155</v>
      </c>
      <c r="F303" s="26">
        <v>100</v>
      </c>
      <c r="G303" s="26">
        <v>11.11</v>
      </c>
      <c r="H303" s="26">
        <v>11.11</v>
      </c>
      <c r="I303" s="23" t="s">
        <v>143</v>
      </c>
    </row>
    <row r="304" spans="1:9" x14ac:dyDescent="0.25">
      <c r="A304" s="24">
        <v>101</v>
      </c>
      <c r="B304" s="25">
        <v>45323</v>
      </c>
      <c r="C304" s="24">
        <v>1031</v>
      </c>
      <c r="D304" s="24" t="s">
        <v>158</v>
      </c>
      <c r="E304" s="24" t="s">
        <v>156</v>
      </c>
      <c r="F304" s="26">
        <v>100</v>
      </c>
      <c r="G304" s="26">
        <v>11.11</v>
      </c>
      <c r="H304" s="26">
        <v>11.11</v>
      </c>
      <c r="I304" s="23" t="s">
        <v>142</v>
      </c>
    </row>
    <row r="305" spans="1:9" x14ac:dyDescent="0.25">
      <c r="A305" s="24">
        <v>101</v>
      </c>
      <c r="B305" s="25">
        <v>45323</v>
      </c>
      <c r="C305" s="24">
        <v>1031</v>
      </c>
      <c r="D305" s="24" t="s">
        <v>158</v>
      </c>
      <c r="E305" s="24" t="s">
        <v>157</v>
      </c>
      <c r="F305" s="26">
        <v>80</v>
      </c>
      <c r="G305" s="26">
        <v>11.11</v>
      </c>
      <c r="H305" s="26">
        <v>8.89</v>
      </c>
      <c r="I305" s="23" t="s">
        <v>141</v>
      </c>
    </row>
    <row r="306" spans="1:9" x14ac:dyDescent="0.25">
      <c r="A306" s="24">
        <v>101</v>
      </c>
      <c r="B306" s="25">
        <v>45323</v>
      </c>
      <c r="C306" s="24">
        <v>1032</v>
      </c>
      <c r="D306" s="24" t="s">
        <v>11</v>
      </c>
      <c r="E306" s="24" t="s">
        <v>155</v>
      </c>
      <c r="F306" s="26">
        <v>100</v>
      </c>
      <c r="G306" s="26">
        <v>33.33</v>
      </c>
      <c r="H306" s="26">
        <v>33.33</v>
      </c>
      <c r="I306" s="23" t="s">
        <v>143</v>
      </c>
    </row>
    <row r="307" spans="1:9" x14ac:dyDescent="0.25">
      <c r="A307" s="24">
        <v>101</v>
      </c>
      <c r="B307" s="25">
        <v>45323</v>
      </c>
      <c r="C307" s="24">
        <v>1032</v>
      </c>
      <c r="D307" s="24" t="s">
        <v>11</v>
      </c>
      <c r="E307" s="24" t="s">
        <v>156</v>
      </c>
      <c r="F307" s="26">
        <v>100</v>
      </c>
      <c r="G307" s="26">
        <v>33.33</v>
      </c>
      <c r="H307" s="26">
        <v>33.33</v>
      </c>
      <c r="I307" s="23" t="s">
        <v>142</v>
      </c>
    </row>
    <row r="308" spans="1:9" x14ac:dyDescent="0.25">
      <c r="A308" s="24">
        <v>101</v>
      </c>
      <c r="B308" s="25">
        <v>45323</v>
      </c>
      <c r="C308" s="24">
        <v>1032</v>
      </c>
      <c r="D308" s="24" t="s">
        <v>11</v>
      </c>
      <c r="E308" s="24" t="s">
        <v>157</v>
      </c>
      <c r="F308" s="26">
        <v>90</v>
      </c>
      <c r="G308" s="26">
        <v>33.340000000000003</v>
      </c>
      <c r="H308" s="26">
        <v>30.01</v>
      </c>
      <c r="I308" s="23" t="s">
        <v>141</v>
      </c>
    </row>
    <row r="309" spans="1:9" x14ac:dyDescent="0.25">
      <c r="A309" s="24">
        <v>101</v>
      </c>
      <c r="B309" s="25">
        <v>45323</v>
      </c>
      <c r="C309" s="24">
        <v>1037</v>
      </c>
      <c r="D309" s="24" t="s">
        <v>159</v>
      </c>
      <c r="E309" s="24" t="s">
        <v>154</v>
      </c>
      <c r="F309" s="26">
        <v>100</v>
      </c>
      <c r="G309" s="26">
        <v>100</v>
      </c>
      <c r="H309" s="26">
        <v>100</v>
      </c>
      <c r="I309" s="23" t="s">
        <v>140</v>
      </c>
    </row>
    <row r="310" spans="1:9" x14ac:dyDescent="0.25">
      <c r="A310" s="24">
        <v>101</v>
      </c>
      <c r="B310" s="25">
        <v>45323</v>
      </c>
      <c r="C310" s="24">
        <v>1039</v>
      </c>
      <c r="D310" s="24" t="s">
        <v>160</v>
      </c>
      <c r="E310" s="24" t="s">
        <v>154</v>
      </c>
      <c r="F310" s="26">
        <v>100</v>
      </c>
      <c r="G310" s="26">
        <v>100</v>
      </c>
      <c r="H310" s="26">
        <v>100</v>
      </c>
      <c r="I310" s="23" t="s">
        <v>140</v>
      </c>
    </row>
    <row r="311" spans="1:9" x14ac:dyDescent="0.25">
      <c r="A311" s="24">
        <v>101</v>
      </c>
      <c r="B311" s="25">
        <v>45323</v>
      </c>
      <c r="C311" s="24">
        <v>1045</v>
      </c>
      <c r="D311" s="24" t="s">
        <v>298</v>
      </c>
      <c r="E311" s="24" t="s">
        <v>154</v>
      </c>
      <c r="F311" s="26">
        <v>100</v>
      </c>
      <c r="G311" s="26">
        <v>100</v>
      </c>
      <c r="H311" s="26">
        <v>100</v>
      </c>
      <c r="I311" s="23" t="s">
        <v>140</v>
      </c>
    </row>
    <row r="312" spans="1:9" x14ac:dyDescent="0.25">
      <c r="A312" s="24">
        <v>101</v>
      </c>
      <c r="B312" s="25">
        <v>45323</v>
      </c>
      <c r="C312" s="24">
        <v>1050</v>
      </c>
      <c r="D312" s="24" t="s">
        <v>230</v>
      </c>
      <c r="E312" s="24" t="s">
        <v>154</v>
      </c>
      <c r="F312" s="26">
        <v>90</v>
      </c>
      <c r="G312" s="26">
        <v>100</v>
      </c>
      <c r="H312" s="26">
        <v>90</v>
      </c>
      <c r="I312" s="23" t="s">
        <v>140</v>
      </c>
    </row>
    <row r="313" spans="1:9" x14ac:dyDescent="0.25">
      <c r="A313" s="24">
        <v>101</v>
      </c>
      <c r="B313" s="25">
        <v>45323</v>
      </c>
      <c r="C313" s="24">
        <v>1055</v>
      </c>
      <c r="D313" s="24" t="s">
        <v>162</v>
      </c>
      <c r="E313" s="24" t="s">
        <v>154</v>
      </c>
      <c r="F313" s="26">
        <v>80</v>
      </c>
      <c r="G313" s="26">
        <v>100</v>
      </c>
      <c r="H313" s="26">
        <v>80</v>
      </c>
      <c r="I313" s="23" t="s">
        <v>140</v>
      </c>
    </row>
    <row r="314" spans="1:9" x14ac:dyDescent="0.25">
      <c r="A314" s="24">
        <v>101</v>
      </c>
      <c r="B314" s="25">
        <v>45323</v>
      </c>
      <c r="C314" s="24">
        <v>1060</v>
      </c>
      <c r="D314" s="24" t="s">
        <v>350</v>
      </c>
      <c r="E314" s="24" t="s">
        <v>154</v>
      </c>
      <c r="F314" s="26">
        <v>100</v>
      </c>
      <c r="G314" s="26">
        <v>100</v>
      </c>
      <c r="H314" s="26">
        <v>100</v>
      </c>
      <c r="I314" s="23" t="s">
        <v>140</v>
      </c>
    </row>
    <row r="315" spans="1:9" x14ac:dyDescent="0.25">
      <c r="A315" s="24">
        <v>101</v>
      </c>
      <c r="B315" s="25">
        <v>45323</v>
      </c>
      <c r="C315" s="24">
        <v>1064</v>
      </c>
      <c r="D315" s="24" t="s">
        <v>163</v>
      </c>
      <c r="E315" s="24" t="s">
        <v>154</v>
      </c>
      <c r="F315" s="26">
        <v>100</v>
      </c>
      <c r="G315" s="26">
        <v>100</v>
      </c>
      <c r="H315" s="26">
        <v>100</v>
      </c>
      <c r="I315" s="23" t="s">
        <v>140</v>
      </c>
    </row>
    <row r="316" spans="1:9" x14ac:dyDescent="0.25">
      <c r="A316" s="24">
        <v>101</v>
      </c>
      <c r="B316" s="25">
        <v>45323</v>
      </c>
      <c r="C316" s="24">
        <v>1066</v>
      </c>
      <c r="D316" s="24" t="s">
        <v>164</v>
      </c>
      <c r="E316" s="24" t="s">
        <v>154</v>
      </c>
      <c r="F316" s="26">
        <v>98.5</v>
      </c>
      <c r="G316" s="26">
        <v>100</v>
      </c>
      <c r="H316" s="26">
        <v>98.5</v>
      </c>
      <c r="I316" s="23" t="s">
        <v>140</v>
      </c>
    </row>
    <row r="317" spans="1:9" x14ac:dyDescent="0.25">
      <c r="A317" s="24">
        <v>101</v>
      </c>
      <c r="B317" s="25">
        <v>45323</v>
      </c>
      <c r="C317" s="24">
        <v>1067</v>
      </c>
      <c r="D317" s="24" t="s">
        <v>115</v>
      </c>
      <c r="E317" s="24" t="s">
        <v>154</v>
      </c>
      <c r="F317" s="26">
        <v>62.5</v>
      </c>
      <c r="G317" s="26">
        <v>80</v>
      </c>
      <c r="H317" s="26">
        <v>50</v>
      </c>
      <c r="I317" s="23" t="s">
        <v>140</v>
      </c>
    </row>
    <row r="318" spans="1:9" x14ac:dyDescent="0.25">
      <c r="A318" s="24">
        <v>101</v>
      </c>
      <c r="B318" s="25">
        <v>45323</v>
      </c>
      <c r="C318" s="24">
        <v>1067</v>
      </c>
      <c r="D318" s="24" t="s">
        <v>115</v>
      </c>
      <c r="E318" s="24" t="s">
        <v>155</v>
      </c>
      <c r="F318" s="26">
        <v>100</v>
      </c>
      <c r="G318" s="26">
        <v>6.67</v>
      </c>
      <c r="H318" s="26">
        <v>6.67</v>
      </c>
      <c r="I318" s="23" t="s">
        <v>143</v>
      </c>
    </row>
    <row r="319" spans="1:9" x14ac:dyDescent="0.25">
      <c r="A319" s="24">
        <v>101</v>
      </c>
      <c r="B319" s="25">
        <v>45323</v>
      </c>
      <c r="C319" s="24">
        <v>1067</v>
      </c>
      <c r="D319" s="24" t="s">
        <v>115</v>
      </c>
      <c r="E319" s="24" t="s">
        <v>156</v>
      </c>
      <c r="F319" s="26">
        <v>90</v>
      </c>
      <c r="G319" s="26">
        <v>6.67</v>
      </c>
      <c r="H319" s="26">
        <v>6</v>
      </c>
      <c r="I319" s="23" t="s">
        <v>142</v>
      </c>
    </row>
    <row r="320" spans="1:9" x14ac:dyDescent="0.25">
      <c r="A320" s="24">
        <v>101</v>
      </c>
      <c r="B320" s="25">
        <v>45323</v>
      </c>
      <c r="C320" s="24">
        <v>1067</v>
      </c>
      <c r="D320" s="24" t="s">
        <v>115</v>
      </c>
      <c r="E320" s="24" t="s">
        <v>157</v>
      </c>
      <c r="F320" s="26">
        <v>80</v>
      </c>
      <c r="G320" s="26">
        <v>6.66</v>
      </c>
      <c r="H320" s="26">
        <v>5.34</v>
      </c>
      <c r="I320" s="23" t="s">
        <v>141</v>
      </c>
    </row>
    <row r="321" spans="1:9" x14ac:dyDescent="0.25">
      <c r="A321" s="24">
        <v>101</v>
      </c>
      <c r="B321" s="25">
        <v>45323</v>
      </c>
      <c r="C321" s="24">
        <v>1072</v>
      </c>
      <c r="D321" s="24" t="s">
        <v>351</v>
      </c>
      <c r="E321" s="24" t="s">
        <v>154</v>
      </c>
      <c r="F321" s="26">
        <v>90</v>
      </c>
      <c r="G321" s="26">
        <v>100</v>
      </c>
      <c r="H321" s="26">
        <v>90</v>
      </c>
      <c r="I321" s="23" t="s">
        <v>140</v>
      </c>
    </row>
    <row r="322" spans="1:9" x14ac:dyDescent="0.25">
      <c r="A322" s="24">
        <v>101</v>
      </c>
      <c r="B322" s="25">
        <v>45323</v>
      </c>
      <c r="C322" s="24">
        <v>1075</v>
      </c>
      <c r="D322" s="24" t="s">
        <v>352</v>
      </c>
      <c r="E322" s="24" t="s">
        <v>154</v>
      </c>
      <c r="F322" s="26">
        <v>93.333299999999994</v>
      </c>
      <c r="G322" s="26">
        <v>100</v>
      </c>
      <c r="H322" s="26">
        <v>93.33</v>
      </c>
      <c r="I322" s="23" t="s">
        <v>140</v>
      </c>
    </row>
    <row r="323" spans="1:9" x14ac:dyDescent="0.25">
      <c r="A323" s="24">
        <v>101</v>
      </c>
      <c r="B323" s="25">
        <v>45323</v>
      </c>
      <c r="C323" s="24">
        <v>1086</v>
      </c>
      <c r="D323" s="24" t="s">
        <v>165</v>
      </c>
      <c r="E323" s="24" t="s">
        <v>154</v>
      </c>
      <c r="F323" s="26">
        <v>84.761899999999997</v>
      </c>
      <c r="G323" s="26">
        <v>100</v>
      </c>
      <c r="H323" s="26">
        <v>84.76</v>
      </c>
      <c r="I323" s="23" t="s">
        <v>140</v>
      </c>
    </row>
    <row r="324" spans="1:9" x14ac:dyDescent="0.25">
      <c r="A324" s="24">
        <v>101</v>
      </c>
      <c r="B324" s="25">
        <v>45323</v>
      </c>
      <c r="C324" s="24">
        <v>1087</v>
      </c>
      <c r="D324" s="24" t="s">
        <v>166</v>
      </c>
      <c r="E324" s="24" t="s">
        <v>154</v>
      </c>
      <c r="F324" s="26">
        <v>57</v>
      </c>
      <c r="G324" s="26">
        <v>100</v>
      </c>
      <c r="H324" s="26">
        <v>57</v>
      </c>
      <c r="I324" s="23" t="s">
        <v>140</v>
      </c>
    </row>
    <row r="325" spans="1:9" x14ac:dyDescent="0.25">
      <c r="A325" s="24">
        <v>101</v>
      </c>
      <c r="B325" s="25">
        <v>45323</v>
      </c>
      <c r="C325" s="24">
        <v>1094</v>
      </c>
      <c r="D325" s="24" t="s">
        <v>167</v>
      </c>
      <c r="E325" s="24" t="s">
        <v>154</v>
      </c>
      <c r="F325" s="26">
        <v>100</v>
      </c>
      <c r="G325" s="26">
        <v>100</v>
      </c>
      <c r="H325" s="26">
        <v>100</v>
      </c>
      <c r="I325" s="23" t="s">
        <v>140</v>
      </c>
    </row>
    <row r="326" spans="1:9" x14ac:dyDescent="0.25">
      <c r="A326" s="24">
        <v>101</v>
      </c>
      <c r="B326" s="25">
        <v>45323</v>
      </c>
      <c r="C326" s="24">
        <v>1095</v>
      </c>
      <c r="D326" s="24" t="s">
        <v>299</v>
      </c>
      <c r="E326" s="24" t="s">
        <v>154</v>
      </c>
      <c r="F326" s="26">
        <v>100</v>
      </c>
      <c r="G326" s="26">
        <v>100</v>
      </c>
      <c r="H326" s="26">
        <v>100</v>
      </c>
      <c r="I326" s="23" t="s">
        <v>140</v>
      </c>
    </row>
    <row r="327" spans="1:9" x14ac:dyDescent="0.25">
      <c r="A327" s="24">
        <v>101</v>
      </c>
      <c r="B327" s="25">
        <v>45323</v>
      </c>
      <c r="C327" s="24">
        <v>1101</v>
      </c>
      <c r="D327" s="24" t="s">
        <v>21</v>
      </c>
      <c r="E327" s="24" t="s">
        <v>154</v>
      </c>
      <c r="F327" s="26">
        <v>100</v>
      </c>
      <c r="G327" s="26">
        <v>100</v>
      </c>
      <c r="H327" s="26">
        <v>100</v>
      </c>
      <c r="I327" s="23" t="s">
        <v>140</v>
      </c>
    </row>
    <row r="328" spans="1:9" x14ac:dyDescent="0.25">
      <c r="A328" s="24">
        <v>101</v>
      </c>
      <c r="B328" s="25">
        <v>45323</v>
      </c>
      <c r="C328" s="24">
        <v>1105</v>
      </c>
      <c r="D328" s="24" t="s">
        <v>300</v>
      </c>
      <c r="E328" s="24" t="s">
        <v>154</v>
      </c>
      <c r="F328" s="26">
        <v>100</v>
      </c>
      <c r="G328" s="26">
        <v>100</v>
      </c>
      <c r="H328" s="26">
        <v>100</v>
      </c>
      <c r="I328" s="23" t="s">
        <v>140</v>
      </c>
    </row>
    <row r="329" spans="1:9" x14ac:dyDescent="0.25">
      <c r="A329" s="24">
        <v>101</v>
      </c>
      <c r="B329" s="25">
        <v>45323</v>
      </c>
      <c r="C329" s="24">
        <v>1109</v>
      </c>
      <c r="D329" s="24" t="s">
        <v>301</v>
      </c>
      <c r="E329" s="24" t="s">
        <v>154</v>
      </c>
      <c r="F329" s="26">
        <v>100</v>
      </c>
      <c r="G329" s="26">
        <v>100</v>
      </c>
      <c r="H329" s="26">
        <v>100</v>
      </c>
      <c r="I329" s="23" t="s">
        <v>140</v>
      </c>
    </row>
    <row r="330" spans="1:9" x14ac:dyDescent="0.25">
      <c r="A330" s="24">
        <v>101</v>
      </c>
      <c r="B330" s="25">
        <v>45323</v>
      </c>
      <c r="C330" s="24">
        <v>1111</v>
      </c>
      <c r="D330" s="24" t="s">
        <v>169</v>
      </c>
      <c r="E330" s="24" t="s">
        <v>154</v>
      </c>
      <c r="F330" s="26">
        <v>93.333299999999994</v>
      </c>
      <c r="G330" s="26">
        <v>100</v>
      </c>
      <c r="H330" s="26">
        <v>93.33</v>
      </c>
      <c r="I330" s="23" t="s">
        <v>140</v>
      </c>
    </row>
    <row r="331" spans="1:9" x14ac:dyDescent="0.25">
      <c r="A331" s="24">
        <v>101</v>
      </c>
      <c r="B331" s="25">
        <v>45323</v>
      </c>
      <c r="C331" s="24">
        <v>1114</v>
      </c>
      <c r="D331" s="24" t="s">
        <v>170</v>
      </c>
      <c r="E331" s="24" t="s">
        <v>154</v>
      </c>
      <c r="F331" s="26">
        <v>98.484899999999996</v>
      </c>
      <c r="G331" s="26">
        <v>100</v>
      </c>
      <c r="H331" s="26">
        <v>98.48</v>
      </c>
      <c r="I331" s="23" t="s">
        <v>140</v>
      </c>
    </row>
    <row r="332" spans="1:9" x14ac:dyDescent="0.25">
      <c r="A332" s="24">
        <v>101</v>
      </c>
      <c r="B332" s="25">
        <v>45323</v>
      </c>
      <c r="C332" s="24">
        <v>1117</v>
      </c>
      <c r="D332" s="24" t="s">
        <v>171</v>
      </c>
      <c r="E332" s="24" t="s">
        <v>154</v>
      </c>
      <c r="F332" s="26">
        <v>100</v>
      </c>
      <c r="G332" s="26">
        <v>100</v>
      </c>
      <c r="H332" s="26">
        <v>100</v>
      </c>
      <c r="I332" s="23" t="s">
        <v>140</v>
      </c>
    </row>
    <row r="333" spans="1:9" x14ac:dyDescent="0.25">
      <c r="A333" s="24">
        <v>101</v>
      </c>
      <c r="B333" s="25">
        <v>45323</v>
      </c>
      <c r="C333" s="24">
        <v>1127</v>
      </c>
      <c r="D333" s="24" t="s">
        <v>353</v>
      </c>
      <c r="E333" s="24" t="s">
        <v>154</v>
      </c>
      <c r="F333" s="26">
        <v>100</v>
      </c>
      <c r="G333" s="26">
        <v>100</v>
      </c>
      <c r="H333" s="26">
        <v>100</v>
      </c>
      <c r="I333" s="23" t="s">
        <v>140</v>
      </c>
    </row>
    <row r="334" spans="1:9" x14ac:dyDescent="0.25">
      <c r="A334" s="24">
        <v>101</v>
      </c>
      <c r="B334" s="25">
        <v>45323</v>
      </c>
      <c r="C334" s="24">
        <v>1136</v>
      </c>
      <c r="D334" s="24" t="s">
        <v>172</v>
      </c>
      <c r="E334" s="24" t="s">
        <v>154</v>
      </c>
      <c r="F334" s="26">
        <v>100</v>
      </c>
      <c r="G334" s="26">
        <v>100</v>
      </c>
      <c r="H334" s="26">
        <v>100</v>
      </c>
      <c r="I334" s="23" t="s">
        <v>140</v>
      </c>
    </row>
    <row r="335" spans="1:9" x14ac:dyDescent="0.25">
      <c r="A335" s="24">
        <v>101</v>
      </c>
      <c r="B335" s="25">
        <v>45323</v>
      </c>
      <c r="C335" s="24">
        <v>1143</v>
      </c>
      <c r="D335" s="24" t="s">
        <v>173</v>
      </c>
      <c r="E335" s="24" t="s">
        <v>154</v>
      </c>
      <c r="F335" s="26">
        <v>100</v>
      </c>
      <c r="G335" s="26">
        <v>100</v>
      </c>
      <c r="H335" s="26">
        <v>100</v>
      </c>
      <c r="I335" s="23" t="s">
        <v>140</v>
      </c>
    </row>
    <row r="336" spans="1:9" x14ac:dyDescent="0.25">
      <c r="A336" s="24">
        <v>101</v>
      </c>
      <c r="B336" s="25">
        <v>45323</v>
      </c>
      <c r="C336" s="24">
        <v>1150</v>
      </c>
      <c r="D336" s="24" t="s">
        <v>174</v>
      </c>
      <c r="E336" s="24" t="s">
        <v>154</v>
      </c>
      <c r="F336" s="26">
        <v>0</v>
      </c>
      <c r="G336" s="26">
        <v>100</v>
      </c>
      <c r="H336" s="26">
        <v>0</v>
      </c>
      <c r="I336" s="23" t="s">
        <v>140</v>
      </c>
    </row>
    <row r="337" spans="1:9" x14ac:dyDescent="0.25">
      <c r="A337" s="24">
        <v>101</v>
      </c>
      <c r="B337" s="25">
        <v>45323</v>
      </c>
      <c r="C337" s="24">
        <v>1151</v>
      </c>
      <c r="D337" s="24" t="s">
        <v>175</v>
      </c>
      <c r="E337" s="24" t="s">
        <v>154</v>
      </c>
      <c r="F337" s="26">
        <v>100</v>
      </c>
      <c r="G337" s="26">
        <v>100</v>
      </c>
      <c r="H337" s="26">
        <v>100</v>
      </c>
      <c r="I337" s="23" t="s">
        <v>140</v>
      </c>
    </row>
    <row r="338" spans="1:9" x14ac:dyDescent="0.25">
      <c r="A338" s="24">
        <v>101</v>
      </c>
      <c r="B338" s="25">
        <v>45323</v>
      </c>
      <c r="C338" s="24">
        <v>1160</v>
      </c>
      <c r="D338" s="24" t="s">
        <v>354</v>
      </c>
      <c r="E338" s="24" t="s">
        <v>154</v>
      </c>
      <c r="F338" s="26">
        <v>100</v>
      </c>
      <c r="G338" s="26">
        <v>100</v>
      </c>
      <c r="H338" s="26">
        <v>100</v>
      </c>
      <c r="I338" s="23" t="s">
        <v>140</v>
      </c>
    </row>
    <row r="339" spans="1:9" x14ac:dyDescent="0.25">
      <c r="A339" s="24">
        <v>101</v>
      </c>
      <c r="B339" s="25">
        <v>45323</v>
      </c>
      <c r="C339" s="24">
        <v>1163</v>
      </c>
      <c r="D339" s="24" t="s">
        <v>176</v>
      </c>
      <c r="E339" s="24" t="s">
        <v>154</v>
      </c>
      <c r="F339" s="26">
        <v>80</v>
      </c>
      <c r="G339" s="26">
        <v>100</v>
      </c>
      <c r="H339" s="26">
        <v>80</v>
      </c>
      <c r="I339" s="23" t="s">
        <v>140</v>
      </c>
    </row>
    <row r="340" spans="1:9" x14ac:dyDescent="0.25">
      <c r="A340" s="24">
        <v>101</v>
      </c>
      <c r="B340" s="25">
        <v>45323</v>
      </c>
      <c r="C340" s="24">
        <v>1166</v>
      </c>
      <c r="D340" s="24" t="s">
        <v>302</v>
      </c>
      <c r="E340" s="24" t="s">
        <v>154</v>
      </c>
      <c r="F340" s="26">
        <v>100</v>
      </c>
      <c r="G340" s="26">
        <v>100</v>
      </c>
      <c r="H340" s="26">
        <v>100</v>
      </c>
      <c r="I340" s="23" t="s">
        <v>140</v>
      </c>
    </row>
    <row r="341" spans="1:9" x14ac:dyDescent="0.25">
      <c r="A341" s="24">
        <v>101</v>
      </c>
      <c r="B341" s="25">
        <v>45323</v>
      </c>
      <c r="C341" s="24">
        <v>1171</v>
      </c>
      <c r="D341" s="24" t="s">
        <v>95</v>
      </c>
      <c r="E341" s="24" t="s">
        <v>185</v>
      </c>
      <c r="F341" s="26">
        <v>100</v>
      </c>
      <c r="G341" s="26">
        <v>21.5</v>
      </c>
      <c r="H341" s="26">
        <v>21.5</v>
      </c>
      <c r="I341" s="23" t="s">
        <v>139</v>
      </c>
    </row>
    <row r="342" spans="1:9" x14ac:dyDescent="0.25">
      <c r="A342" s="24">
        <v>101</v>
      </c>
      <c r="B342" s="25">
        <v>45323</v>
      </c>
      <c r="C342" s="24">
        <v>1171</v>
      </c>
      <c r="D342" s="24" t="s">
        <v>95</v>
      </c>
      <c r="E342" s="24" t="s">
        <v>154</v>
      </c>
      <c r="F342" s="26">
        <v>75</v>
      </c>
      <c r="G342" s="26">
        <v>28.5</v>
      </c>
      <c r="H342" s="26">
        <v>21.38</v>
      </c>
      <c r="I342" s="23" t="s">
        <v>140</v>
      </c>
    </row>
    <row r="343" spans="1:9" x14ac:dyDescent="0.25">
      <c r="A343" s="24">
        <v>101</v>
      </c>
      <c r="B343" s="25">
        <v>45323</v>
      </c>
      <c r="C343" s="24">
        <v>1171</v>
      </c>
      <c r="D343" s="24" t="s">
        <v>95</v>
      </c>
      <c r="E343" s="24" t="s">
        <v>155</v>
      </c>
      <c r="F343" s="26">
        <v>100</v>
      </c>
      <c r="G343" s="26">
        <v>16.670000000000002</v>
      </c>
      <c r="H343" s="26">
        <v>16.670000000000002</v>
      </c>
      <c r="I343" s="23" t="s">
        <v>143</v>
      </c>
    </row>
    <row r="344" spans="1:9" x14ac:dyDescent="0.25">
      <c r="A344" s="24">
        <v>101</v>
      </c>
      <c r="B344" s="25">
        <v>45323</v>
      </c>
      <c r="C344" s="24">
        <v>1171</v>
      </c>
      <c r="D344" s="24" t="s">
        <v>95</v>
      </c>
      <c r="E344" s="24" t="s">
        <v>156</v>
      </c>
      <c r="F344" s="26">
        <v>100</v>
      </c>
      <c r="G344" s="26">
        <v>16.670000000000002</v>
      </c>
      <c r="H344" s="26">
        <v>16.670000000000002</v>
      </c>
      <c r="I344" s="23" t="s">
        <v>142</v>
      </c>
    </row>
    <row r="345" spans="1:9" x14ac:dyDescent="0.25">
      <c r="A345" s="24">
        <v>101</v>
      </c>
      <c r="B345" s="25">
        <v>45323</v>
      </c>
      <c r="C345" s="24">
        <v>1171</v>
      </c>
      <c r="D345" s="24" t="s">
        <v>95</v>
      </c>
      <c r="E345" s="24" t="s">
        <v>157</v>
      </c>
      <c r="F345" s="26">
        <v>15</v>
      </c>
      <c r="G345" s="26">
        <v>16.66</v>
      </c>
      <c r="H345" s="26">
        <v>2.5</v>
      </c>
      <c r="I345" s="23" t="s">
        <v>141</v>
      </c>
    </row>
    <row r="346" spans="1:9" x14ac:dyDescent="0.25">
      <c r="A346" s="24">
        <v>101</v>
      </c>
      <c r="B346" s="25">
        <v>45323</v>
      </c>
      <c r="C346" s="24">
        <v>1173</v>
      </c>
      <c r="D346" s="24" t="s">
        <v>177</v>
      </c>
      <c r="E346" s="24" t="s">
        <v>154</v>
      </c>
      <c r="F346" s="26">
        <v>72.857100000000003</v>
      </c>
      <c r="G346" s="26">
        <v>100</v>
      </c>
      <c r="H346" s="26">
        <v>72.86</v>
      </c>
      <c r="I346" s="23" t="s">
        <v>140</v>
      </c>
    </row>
    <row r="347" spans="1:9" x14ac:dyDescent="0.25">
      <c r="A347" s="24">
        <v>101</v>
      </c>
      <c r="B347" s="25">
        <v>45323</v>
      </c>
      <c r="C347" s="24">
        <v>1180</v>
      </c>
      <c r="D347" s="24" t="s">
        <v>178</v>
      </c>
      <c r="E347" s="24" t="s">
        <v>154</v>
      </c>
      <c r="F347" s="26">
        <v>100</v>
      </c>
      <c r="G347" s="26">
        <v>100</v>
      </c>
      <c r="H347" s="26">
        <v>100</v>
      </c>
      <c r="I347" s="23" t="s">
        <v>140</v>
      </c>
    </row>
    <row r="348" spans="1:9" x14ac:dyDescent="0.25">
      <c r="A348" s="24">
        <v>101</v>
      </c>
      <c r="B348" s="25">
        <v>45323</v>
      </c>
      <c r="C348" s="24">
        <v>1181</v>
      </c>
      <c r="D348" s="24" t="s">
        <v>355</v>
      </c>
      <c r="E348" s="24" t="s">
        <v>154</v>
      </c>
      <c r="F348" s="26">
        <v>100</v>
      </c>
      <c r="G348" s="26">
        <v>100</v>
      </c>
      <c r="H348" s="26">
        <v>100</v>
      </c>
      <c r="I348" s="23" t="s">
        <v>140</v>
      </c>
    </row>
    <row r="349" spans="1:9" x14ac:dyDescent="0.25">
      <c r="A349" s="24">
        <v>101</v>
      </c>
      <c r="B349" s="25">
        <v>45323</v>
      </c>
      <c r="C349" s="24">
        <v>1183</v>
      </c>
      <c r="D349" s="24" t="s">
        <v>111</v>
      </c>
      <c r="E349" s="24" t="s">
        <v>154</v>
      </c>
      <c r="F349" s="26">
        <v>95</v>
      </c>
      <c r="G349" s="26">
        <v>88.89</v>
      </c>
      <c r="H349" s="26">
        <v>84.45</v>
      </c>
      <c r="I349" s="23" t="s">
        <v>140</v>
      </c>
    </row>
    <row r="350" spans="1:9" x14ac:dyDescent="0.25">
      <c r="A350" s="24">
        <v>101</v>
      </c>
      <c r="B350" s="25">
        <v>45323</v>
      </c>
      <c r="C350" s="24">
        <v>1183</v>
      </c>
      <c r="D350" s="24" t="s">
        <v>111</v>
      </c>
      <c r="E350" s="24" t="s">
        <v>155</v>
      </c>
      <c r="F350" s="26">
        <v>100</v>
      </c>
      <c r="G350" s="26">
        <v>3.7</v>
      </c>
      <c r="H350" s="26">
        <v>3.7</v>
      </c>
      <c r="I350" s="23" t="s">
        <v>143</v>
      </c>
    </row>
    <row r="351" spans="1:9" x14ac:dyDescent="0.25">
      <c r="A351" s="24">
        <v>101</v>
      </c>
      <c r="B351" s="25">
        <v>45323</v>
      </c>
      <c r="C351" s="24">
        <v>1183</v>
      </c>
      <c r="D351" s="24" t="s">
        <v>111</v>
      </c>
      <c r="E351" s="24" t="s">
        <v>156</v>
      </c>
      <c r="F351" s="26">
        <v>100</v>
      </c>
      <c r="G351" s="26">
        <v>3.7</v>
      </c>
      <c r="H351" s="26">
        <v>3.7</v>
      </c>
      <c r="I351" s="23" t="s">
        <v>142</v>
      </c>
    </row>
    <row r="352" spans="1:9" x14ac:dyDescent="0.25">
      <c r="A352" s="24">
        <v>101</v>
      </c>
      <c r="B352" s="25">
        <v>45323</v>
      </c>
      <c r="C352" s="24">
        <v>1183</v>
      </c>
      <c r="D352" s="24" t="s">
        <v>111</v>
      </c>
      <c r="E352" s="24" t="s">
        <v>157</v>
      </c>
      <c r="F352" s="26">
        <v>80</v>
      </c>
      <c r="G352" s="26">
        <v>3.7</v>
      </c>
      <c r="H352" s="26">
        <v>2.96</v>
      </c>
      <c r="I352" s="23" t="s">
        <v>141</v>
      </c>
    </row>
    <row r="353" spans="1:9" x14ac:dyDescent="0.25">
      <c r="A353" s="24">
        <v>101</v>
      </c>
      <c r="B353" s="25">
        <v>45323</v>
      </c>
      <c r="C353" s="24">
        <v>1184</v>
      </c>
      <c r="D353" s="24" t="s">
        <v>76</v>
      </c>
      <c r="E353" s="24" t="s">
        <v>155</v>
      </c>
      <c r="F353" s="26">
        <v>50</v>
      </c>
      <c r="G353" s="26">
        <v>33.33</v>
      </c>
      <c r="H353" s="26">
        <v>16.670000000000002</v>
      </c>
      <c r="I353" s="23" t="s">
        <v>143</v>
      </c>
    </row>
    <row r="354" spans="1:9" x14ac:dyDescent="0.25">
      <c r="A354" s="24">
        <v>101</v>
      </c>
      <c r="B354" s="25">
        <v>45323</v>
      </c>
      <c r="C354" s="24">
        <v>1184</v>
      </c>
      <c r="D354" s="24" t="s">
        <v>76</v>
      </c>
      <c r="E354" s="24" t="s">
        <v>156</v>
      </c>
      <c r="F354" s="26">
        <v>90</v>
      </c>
      <c r="G354" s="26">
        <v>33.33</v>
      </c>
      <c r="H354" s="26">
        <v>30</v>
      </c>
      <c r="I354" s="23" t="s">
        <v>142</v>
      </c>
    </row>
    <row r="355" spans="1:9" x14ac:dyDescent="0.25">
      <c r="A355" s="24">
        <v>101</v>
      </c>
      <c r="B355" s="25">
        <v>45323</v>
      </c>
      <c r="C355" s="24">
        <v>1184</v>
      </c>
      <c r="D355" s="24" t="s">
        <v>76</v>
      </c>
      <c r="E355" s="24" t="s">
        <v>157</v>
      </c>
      <c r="F355" s="26">
        <v>100</v>
      </c>
      <c r="G355" s="26">
        <v>33.340000000000003</v>
      </c>
      <c r="H355" s="26">
        <v>33.340000000000003</v>
      </c>
      <c r="I355" s="23" t="s">
        <v>141</v>
      </c>
    </row>
    <row r="356" spans="1:9" x14ac:dyDescent="0.25">
      <c r="A356" s="24">
        <v>101</v>
      </c>
      <c r="B356" s="25">
        <v>45323</v>
      </c>
      <c r="C356" s="24">
        <v>1185</v>
      </c>
      <c r="D356" s="24" t="s">
        <v>179</v>
      </c>
      <c r="E356" s="24" t="s">
        <v>154</v>
      </c>
      <c r="F356" s="26">
        <v>100</v>
      </c>
      <c r="G356" s="26">
        <v>100</v>
      </c>
      <c r="H356" s="26">
        <v>100</v>
      </c>
      <c r="I356" s="23" t="s">
        <v>140</v>
      </c>
    </row>
    <row r="357" spans="1:9" x14ac:dyDescent="0.25">
      <c r="A357" s="24">
        <v>101</v>
      </c>
      <c r="B357" s="25">
        <v>45323</v>
      </c>
      <c r="C357" s="24">
        <v>1189</v>
      </c>
      <c r="D357" s="24" t="s">
        <v>180</v>
      </c>
      <c r="E357" s="24" t="s">
        <v>154</v>
      </c>
      <c r="F357" s="26">
        <v>100</v>
      </c>
      <c r="G357" s="26">
        <v>100</v>
      </c>
      <c r="H357" s="26">
        <v>100</v>
      </c>
      <c r="I357" s="23" t="s">
        <v>140</v>
      </c>
    </row>
    <row r="358" spans="1:9" x14ac:dyDescent="0.25">
      <c r="A358" s="24">
        <v>101</v>
      </c>
      <c r="B358" s="25">
        <v>45323</v>
      </c>
      <c r="C358" s="24">
        <v>1191</v>
      </c>
      <c r="D358" s="24" t="s">
        <v>356</v>
      </c>
      <c r="E358" s="24" t="s">
        <v>154</v>
      </c>
      <c r="F358" s="26">
        <v>100</v>
      </c>
      <c r="G358" s="26">
        <v>100</v>
      </c>
      <c r="H358" s="26">
        <v>100</v>
      </c>
      <c r="I358" s="23" t="s">
        <v>140</v>
      </c>
    </row>
    <row r="359" spans="1:9" x14ac:dyDescent="0.25">
      <c r="A359" s="24">
        <v>101</v>
      </c>
      <c r="B359" s="25">
        <v>45323</v>
      </c>
      <c r="C359" s="24">
        <v>1193</v>
      </c>
      <c r="D359" s="24" t="s">
        <v>117</v>
      </c>
      <c r="E359" s="24" t="s">
        <v>155</v>
      </c>
      <c r="F359" s="26">
        <v>100</v>
      </c>
      <c r="G359" s="26">
        <v>33.33</v>
      </c>
      <c r="H359" s="26">
        <v>33.33</v>
      </c>
      <c r="I359" s="23" t="s">
        <v>143</v>
      </c>
    </row>
    <row r="360" spans="1:9" x14ac:dyDescent="0.25">
      <c r="A360" s="24">
        <v>101</v>
      </c>
      <c r="B360" s="25">
        <v>45323</v>
      </c>
      <c r="C360" s="24">
        <v>1193</v>
      </c>
      <c r="D360" s="24" t="s">
        <v>117</v>
      </c>
      <c r="E360" s="24" t="s">
        <v>156</v>
      </c>
      <c r="F360" s="26">
        <v>100</v>
      </c>
      <c r="G360" s="26">
        <v>33.33</v>
      </c>
      <c r="H360" s="26">
        <v>33.33</v>
      </c>
      <c r="I360" s="23" t="s">
        <v>142</v>
      </c>
    </row>
    <row r="361" spans="1:9" x14ac:dyDescent="0.25">
      <c r="A361" s="24">
        <v>101</v>
      </c>
      <c r="B361" s="25">
        <v>45323</v>
      </c>
      <c r="C361" s="24">
        <v>1193</v>
      </c>
      <c r="D361" s="24" t="s">
        <v>117</v>
      </c>
      <c r="E361" s="24" t="s">
        <v>157</v>
      </c>
      <c r="F361" s="26">
        <v>80</v>
      </c>
      <c r="G361" s="26">
        <v>33.340000000000003</v>
      </c>
      <c r="H361" s="26">
        <v>26.67</v>
      </c>
      <c r="I361" s="23" t="s">
        <v>141</v>
      </c>
    </row>
    <row r="362" spans="1:9" x14ac:dyDescent="0.25">
      <c r="A362" s="24">
        <v>101</v>
      </c>
      <c r="B362" s="25">
        <v>45323</v>
      </c>
      <c r="C362" s="24">
        <v>1206</v>
      </c>
      <c r="D362" s="24" t="s">
        <v>181</v>
      </c>
      <c r="E362" s="24" t="s">
        <v>154</v>
      </c>
      <c r="F362" s="26">
        <v>100</v>
      </c>
      <c r="G362" s="26">
        <v>100</v>
      </c>
      <c r="H362" s="26">
        <v>100</v>
      </c>
      <c r="I362" s="23" t="s">
        <v>140</v>
      </c>
    </row>
    <row r="363" spans="1:9" x14ac:dyDescent="0.25">
      <c r="A363" s="24">
        <v>101</v>
      </c>
      <c r="B363" s="25">
        <v>45323</v>
      </c>
      <c r="C363" s="24">
        <v>1207</v>
      </c>
      <c r="D363" s="24" t="s">
        <v>182</v>
      </c>
      <c r="E363" s="24" t="s">
        <v>154</v>
      </c>
      <c r="F363" s="26">
        <v>0</v>
      </c>
      <c r="G363" s="26">
        <v>100</v>
      </c>
      <c r="H363" s="26">
        <v>0</v>
      </c>
      <c r="I363" s="23" t="s">
        <v>140</v>
      </c>
    </row>
    <row r="364" spans="1:9" x14ac:dyDescent="0.25">
      <c r="A364" s="24">
        <v>101</v>
      </c>
      <c r="B364" s="25">
        <v>45323</v>
      </c>
      <c r="C364" s="24">
        <v>1210</v>
      </c>
      <c r="D364" s="24" t="s">
        <v>357</v>
      </c>
      <c r="E364" s="24" t="s">
        <v>154</v>
      </c>
      <c r="F364" s="26">
        <v>100</v>
      </c>
      <c r="G364" s="26">
        <v>100</v>
      </c>
      <c r="H364" s="26">
        <v>100</v>
      </c>
      <c r="I364" s="23" t="s">
        <v>140</v>
      </c>
    </row>
    <row r="365" spans="1:9" x14ac:dyDescent="0.25">
      <c r="A365" s="24">
        <v>101</v>
      </c>
      <c r="B365" s="25">
        <v>45323</v>
      </c>
      <c r="C365" s="24">
        <v>1212</v>
      </c>
      <c r="D365" s="24" t="s">
        <v>358</v>
      </c>
      <c r="E365" s="24" t="s">
        <v>154</v>
      </c>
      <c r="F365" s="26">
        <v>70</v>
      </c>
      <c r="G365" s="26">
        <v>100</v>
      </c>
      <c r="H365" s="26">
        <v>70</v>
      </c>
      <c r="I365" s="23" t="s">
        <v>140</v>
      </c>
    </row>
    <row r="366" spans="1:9" x14ac:dyDescent="0.25">
      <c r="A366" s="24">
        <v>101</v>
      </c>
      <c r="B366" s="25">
        <v>45323</v>
      </c>
      <c r="C366" s="24">
        <v>1213</v>
      </c>
      <c r="D366" s="24" t="s">
        <v>228</v>
      </c>
      <c r="E366" s="24" t="s">
        <v>154</v>
      </c>
      <c r="F366" s="26">
        <v>0</v>
      </c>
      <c r="G366" s="26">
        <v>100</v>
      </c>
      <c r="H366" s="26">
        <v>0</v>
      </c>
      <c r="I366" s="23" t="s">
        <v>140</v>
      </c>
    </row>
    <row r="367" spans="1:9" x14ac:dyDescent="0.25">
      <c r="A367" s="24">
        <v>101</v>
      </c>
      <c r="B367" s="25">
        <v>45323</v>
      </c>
      <c r="C367" s="24">
        <v>1216</v>
      </c>
      <c r="D367" s="24" t="s">
        <v>303</v>
      </c>
      <c r="E367" s="24" t="s">
        <v>154</v>
      </c>
      <c r="F367" s="26">
        <v>0</v>
      </c>
      <c r="G367" s="26">
        <v>100</v>
      </c>
      <c r="H367" s="26">
        <v>0</v>
      </c>
      <c r="I367" s="23" t="s">
        <v>140</v>
      </c>
    </row>
    <row r="368" spans="1:9" x14ac:dyDescent="0.25">
      <c r="A368" s="24">
        <v>101</v>
      </c>
      <c r="B368" s="25">
        <v>45323</v>
      </c>
      <c r="C368" s="24">
        <v>1219</v>
      </c>
      <c r="D368" s="24" t="s">
        <v>68</v>
      </c>
      <c r="E368" s="24" t="s">
        <v>185</v>
      </c>
      <c r="F368" s="26">
        <v>100</v>
      </c>
      <c r="G368" s="26">
        <v>21.5</v>
      </c>
      <c r="H368" s="26">
        <v>21.5</v>
      </c>
      <c r="I368" s="23" t="s">
        <v>139</v>
      </c>
    </row>
    <row r="369" spans="1:9" x14ac:dyDescent="0.25">
      <c r="A369" s="24">
        <v>101</v>
      </c>
      <c r="B369" s="25">
        <v>45323</v>
      </c>
      <c r="C369" s="24">
        <v>1219</v>
      </c>
      <c r="D369" s="24" t="s">
        <v>68</v>
      </c>
      <c r="E369" s="24" t="s">
        <v>154</v>
      </c>
      <c r="F369" s="26">
        <v>50</v>
      </c>
      <c r="G369" s="26">
        <v>28.5</v>
      </c>
      <c r="H369" s="26">
        <v>14.25</v>
      </c>
      <c r="I369" s="23" t="s">
        <v>140</v>
      </c>
    </row>
    <row r="370" spans="1:9" x14ac:dyDescent="0.25">
      <c r="A370" s="24">
        <v>101</v>
      </c>
      <c r="B370" s="25">
        <v>45323</v>
      </c>
      <c r="C370" s="24">
        <v>1219</v>
      </c>
      <c r="D370" s="24" t="s">
        <v>68</v>
      </c>
      <c r="E370" s="24" t="s">
        <v>155</v>
      </c>
      <c r="F370" s="26">
        <v>100</v>
      </c>
      <c r="G370" s="26">
        <v>16.670000000000002</v>
      </c>
      <c r="H370" s="26">
        <v>16.670000000000002</v>
      </c>
      <c r="I370" s="23" t="s">
        <v>143</v>
      </c>
    </row>
    <row r="371" spans="1:9" x14ac:dyDescent="0.25">
      <c r="A371" s="24">
        <v>101</v>
      </c>
      <c r="B371" s="25">
        <v>45323</v>
      </c>
      <c r="C371" s="24">
        <v>1219</v>
      </c>
      <c r="D371" s="24" t="s">
        <v>68</v>
      </c>
      <c r="E371" s="24" t="s">
        <v>156</v>
      </c>
      <c r="F371" s="26">
        <v>100</v>
      </c>
      <c r="G371" s="26">
        <v>16.670000000000002</v>
      </c>
      <c r="H371" s="26">
        <v>16.670000000000002</v>
      </c>
      <c r="I371" s="23" t="s">
        <v>142</v>
      </c>
    </row>
    <row r="372" spans="1:9" x14ac:dyDescent="0.25">
      <c r="A372" s="24">
        <v>101</v>
      </c>
      <c r="B372" s="25">
        <v>45323</v>
      </c>
      <c r="C372" s="24">
        <v>1219</v>
      </c>
      <c r="D372" s="24" t="s">
        <v>68</v>
      </c>
      <c r="E372" s="24" t="s">
        <v>157</v>
      </c>
      <c r="F372" s="26">
        <v>95</v>
      </c>
      <c r="G372" s="26">
        <v>16.66</v>
      </c>
      <c r="H372" s="26">
        <v>15.84</v>
      </c>
      <c r="I372" s="23" t="s">
        <v>141</v>
      </c>
    </row>
    <row r="373" spans="1:9" x14ac:dyDescent="0.25">
      <c r="A373" s="24">
        <v>101</v>
      </c>
      <c r="B373" s="25">
        <v>45323</v>
      </c>
      <c r="C373" s="24">
        <v>1221</v>
      </c>
      <c r="D373" s="24" t="s">
        <v>105</v>
      </c>
      <c r="E373" s="24" t="s">
        <v>154</v>
      </c>
      <c r="F373" s="26">
        <v>100</v>
      </c>
      <c r="G373" s="26">
        <v>50</v>
      </c>
      <c r="H373" s="26">
        <v>50</v>
      </c>
      <c r="I373" s="23" t="s">
        <v>140</v>
      </c>
    </row>
    <row r="374" spans="1:9" x14ac:dyDescent="0.25">
      <c r="A374" s="24">
        <v>101</v>
      </c>
      <c r="B374" s="25">
        <v>45323</v>
      </c>
      <c r="C374" s="24">
        <v>1221</v>
      </c>
      <c r="D374" s="24" t="s">
        <v>105</v>
      </c>
      <c r="E374" s="24" t="s">
        <v>155</v>
      </c>
      <c r="F374" s="26">
        <v>100</v>
      </c>
      <c r="G374" s="26">
        <v>16.670000000000002</v>
      </c>
      <c r="H374" s="26">
        <v>16.670000000000002</v>
      </c>
      <c r="I374" s="23" t="s">
        <v>143</v>
      </c>
    </row>
    <row r="375" spans="1:9" x14ac:dyDescent="0.25">
      <c r="A375" s="24">
        <v>101</v>
      </c>
      <c r="B375" s="25">
        <v>45323</v>
      </c>
      <c r="C375" s="24">
        <v>1221</v>
      </c>
      <c r="D375" s="24" t="s">
        <v>105</v>
      </c>
      <c r="E375" s="24" t="s">
        <v>156</v>
      </c>
      <c r="F375" s="26">
        <v>100</v>
      </c>
      <c r="G375" s="26">
        <v>16.670000000000002</v>
      </c>
      <c r="H375" s="26">
        <v>16.670000000000002</v>
      </c>
      <c r="I375" s="23" t="s">
        <v>142</v>
      </c>
    </row>
    <row r="376" spans="1:9" x14ac:dyDescent="0.25">
      <c r="A376" s="24">
        <v>101</v>
      </c>
      <c r="B376" s="25">
        <v>45323</v>
      </c>
      <c r="C376" s="24">
        <v>1221</v>
      </c>
      <c r="D376" s="24" t="s">
        <v>105</v>
      </c>
      <c r="E376" s="24" t="s">
        <v>157</v>
      </c>
      <c r="F376" s="26">
        <v>15</v>
      </c>
      <c r="G376" s="26">
        <v>16.66</v>
      </c>
      <c r="H376" s="26">
        <v>2.5</v>
      </c>
      <c r="I376" s="23" t="s">
        <v>141</v>
      </c>
    </row>
    <row r="377" spans="1:9" x14ac:dyDescent="0.25">
      <c r="A377" s="24">
        <v>101</v>
      </c>
      <c r="B377" s="25">
        <v>45323</v>
      </c>
      <c r="C377" s="24">
        <v>1222</v>
      </c>
      <c r="D377" s="24" t="s">
        <v>359</v>
      </c>
      <c r="E377" s="24" t="s">
        <v>154</v>
      </c>
      <c r="F377" s="26">
        <v>0</v>
      </c>
      <c r="G377" s="26">
        <v>100</v>
      </c>
      <c r="H377" s="26">
        <v>0</v>
      </c>
      <c r="I377" s="23" t="s">
        <v>140</v>
      </c>
    </row>
    <row r="378" spans="1:9" x14ac:dyDescent="0.25">
      <c r="A378" s="24">
        <v>101</v>
      </c>
      <c r="B378" s="25">
        <v>45323</v>
      </c>
      <c r="C378" s="24">
        <v>1229</v>
      </c>
      <c r="D378" s="24" t="s">
        <v>183</v>
      </c>
      <c r="E378" s="24" t="s">
        <v>154</v>
      </c>
      <c r="F378" s="26">
        <v>82.222200000000001</v>
      </c>
      <c r="G378" s="26">
        <v>100</v>
      </c>
      <c r="H378" s="26">
        <v>82.22</v>
      </c>
      <c r="I378" s="23" t="s">
        <v>140</v>
      </c>
    </row>
    <row r="379" spans="1:9" x14ac:dyDescent="0.25">
      <c r="A379" s="24">
        <v>101</v>
      </c>
      <c r="B379" s="25">
        <v>45323</v>
      </c>
      <c r="C379" s="24">
        <v>1239</v>
      </c>
      <c r="D379" s="24" t="s">
        <v>184</v>
      </c>
      <c r="E379" s="24" t="s">
        <v>154</v>
      </c>
      <c r="F379" s="26">
        <v>25</v>
      </c>
      <c r="G379" s="26">
        <v>50</v>
      </c>
      <c r="H379" s="26">
        <v>12.5</v>
      </c>
      <c r="I379" s="23" t="s">
        <v>140</v>
      </c>
    </row>
    <row r="380" spans="1:9" x14ac:dyDescent="0.25">
      <c r="A380" s="24">
        <v>101</v>
      </c>
      <c r="B380" s="25">
        <v>45323</v>
      </c>
      <c r="C380" s="24">
        <v>1239</v>
      </c>
      <c r="D380" s="24" t="s">
        <v>184</v>
      </c>
      <c r="E380" s="24" t="s">
        <v>155</v>
      </c>
      <c r="F380" s="26">
        <v>100</v>
      </c>
      <c r="G380" s="26">
        <v>16.670000000000002</v>
      </c>
      <c r="H380" s="26">
        <v>16.670000000000002</v>
      </c>
      <c r="I380" s="23" t="s">
        <v>143</v>
      </c>
    </row>
    <row r="381" spans="1:9" x14ac:dyDescent="0.25">
      <c r="A381" s="24">
        <v>101</v>
      </c>
      <c r="B381" s="25">
        <v>45323</v>
      </c>
      <c r="C381" s="24">
        <v>1239</v>
      </c>
      <c r="D381" s="24" t="s">
        <v>184</v>
      </c>
      <c r="E381" s="24" t="s">
        <v>156</v>
      </c>
      <c r="F381" s="26">
        <v>100</v>
      </c>
      <c r="G381" s="26">
        <v>16.670000000000002</v>
      </c>
      <c r="H381" s="26">
        <v>16.670000000000002</v>
      </c>
      <c r="I381" s="23" t="s">
        <v>142</v>
      </c>
    </row>
    <row r="382" spans="1:9" x14ac:dyDescent="0.25">
      <c r="A382" s="24">
        <v>101</v>
      </c>
      <c r="B382" s="25">
        <v>45323</v>
      </c>
      <c r="C382" s="24">
        <v>1239</v>
      </c>
      <c r="D382" s="24" t="s">
        <v>184</v>
      </c>
      <c r="E382" s="24" t="s">
        <v>157</v>
      </c>
      <c r="F382" s="26">
        <v>15</v>
      </c>
      <c r="G382" s="26">
        <v>16.66</v>
      </c>
      <c r="H382" s="26">
        <v>2.5</v>
      </c>
      <c r="I382" s="23" t="s">
        <v>141</v>
      </c>
    </row>
    <row r="383" spans="1:9" x14ac:dyDescent="0.25">
      <c r="A383" s="24">
        <v>101</v>
      </c>
      <c r="B383" s="25">
        <v>45323</v>
      </c>
      <c r="C383" s="24">
        <v>1250</v>
      </c>
      <c r="D383" s="24" t="s">
        <v>186</v>
      </c>
      <c r="E383" s="24" t="s">
        <v>154</v>
      </c>
      <c r="F383" s="26">
        <v>100</v>
      </c>
      <c r="G383" s="26">
        <v>100</v>
      </c>
      <c r="H383" s="26">
        <v>100</v>
      </c>
      <c r="I383" s="23" t="s">
        <v>140</v>
      </c>
    </row>
    <row r="384" spans="1:9" x14ac:dyDescent="0.25">
      <c r="A384" s="24">
        <v>101</v>
      </c>
      <c r="B384" s="25">
        <v>45323</v>
      </c>
      <c r="C384" s="24">
        <v>1253</v>
      </c>
      <c r="D384" s="24" t="s">
        <v>360</v>
      </c>
      <c r="E384" s="24" t="s">
        <v>154</v>
      </c>
      <c r="F384" s="26">
        <v>100</v>
      </c>
      <c r="G384" s="26">
        <v>100</v>
      </c>
      <c r="H384" s="26">
        <v>100</v>
      </c>
      <c r="I384" s="23" t="s">
        <v>140</v>
      </c>
    </row>
    <row r="385" spans="1:9" x14ac:dyDescent="0.25">
      <c r="A385" s="24">
        <v>101</v>
      </c>
      <c r="B385" s="25">
        <v>45323</v>
      </c>
      <c r="C385" s="24">
        <v>1260</v>
      </c>
      <c r="D385" s="24" t="s">
        <v>187</v>
      </c>
      <c r="E385" s="24" t="s">
        <v>154</v>
      </c>
      <c r="F385" s="26">
        <v>33.333300000000001</v>
      </c>
      <c r="G385" s="26">
        <v>100</v>
      </c>
      <c r="H385" s="26">
        <v>33.33</v>
      </c>
      <c r="I385" s="23" t="s">
        <v>140</v>
      </c>
    </row>
    <row r="386" spans="1:9" x14ac:dyDescent="0.25">
      <c r="A386" s="24">
        <v>101</v>
      </c>
      <c r="B386" s="25">
        <v>45323</v>
      </c>
      <c r="C386" s="24">
        <v>1267</v>
      </c>
      <c r="D386" s="24" t="s">
        <v>361</v>
      </c>
      <c r="E386" s="24" t="s">
        <v>154</v>
      </c>
      <c r="F386" s="26">
        <v>100</v>
      </c>
      <c r="G386" s="26">
        <v>100</v>
      </c>
      <c r="H386" s="26">
        <v>100</v>
      </c>
      <c r="I386" s="23" t="s">
        <v>140</v>
      </c>
    </row>
    <row r="387" spans="1:9" x14ac:dyDescent="0.25">
      <c r="A387" s="24">
        <v>101</v>
      </c>
      <c r="B387" s="25">
        <v>45323</v>
      </c>
      <c r="C387" s="24">
        <v>1269</v>
      </c>
      <c r="D387" s="24" t="s">
        <v>188</v>
      </c>
      <c r="E387" s="24" t="s">
        <v>154</v>
      </c>
      <c r="F387" s="26">
        <v>100</v>
      </c>
      <c r="G387" s="26">
        <v>100</v>
      </c>
      <c r="H387" s="26">
        <v>100</v>
      </c>
      <c r="I387" s="23" t="s">
        <v>140</v>
      </c>
    </row>
    <row r="388" spans="1:9" x14ac:dyDescent="0.25">
      <c r="A388" s="24">
        <v>101</v>
      </c>
      <c r="B388" s="25">
        <v>45323</v>
      </c>
      <c r="C388" s="24">
        <v>1270</v>
      </c>
      <c r="D388" s="24" t="s">
        <v>189</v>
      </c>
      <c r="E388" s="24" t="s">
        <v>154</v>
      </c>
      <c r="F388" s="26">
        <v>70</v>
      </c>
      <c r="G388" s="26">
        <v>100</v>
      </c>
      <c r="H388" s="26">
        <v>70</v>
      </c>
      <c r="I388" s="23" t="s">
        <v>140</v>
      </c>
    </row>
    <row r="389" spans="1:9" x14ac:dyDescent="0.25">
      <c r="A389" s="24">
        <v>101</v>
      </c>
      <c r="B389" s="25">
        <v>45323</v>
      </c>
      <c r="C389" s="24">
        <v>1273</v>
      </c>
      <c r="D389" s="24" t="s">
        <v>103</v>
      </c>
      <c r="E389" s="24" t="s">
        <v>154</v>
      </c>
      <c r="F389" s="26">
        <v>100</v>
      </c>
      <c r="G389" s="26">
        <v>50</v>
      </c>
      <c r="H389" s="26">
        <v>50</v>
      </c>
      <c r="I389" s="23" t="s">
        <v>140</v>
      </c>
    </row>
    <row r="390" spans="1:9" x14ac:dyDescent="0.25">
      <c r="A390" s="24">
        <v>101</v>
      </c>
      <c r="B390" s="25">
        <v>45323</v>
      </c>
      <c r="C390" s="24">
        <v>1273</v>
      </c>
      <c r="D390" s="24" t="s">
        <v>103</v>
      </c>
      <c r="E390" s="24" t="s">
        <v>155</v>
      </c>
      <c r="F390" s="26">
        <v>100</v>
      </c>
      <c r="G390" s="26">
        <v>16.670000000000002</v>
      </c>
      <c r="H390" s="26">
        <v>16.670000000000002</v>
      </c>
      <c r="I390" s="23" t="s">
        <v>143</v>
      </c>
    </row>
    <row r="391" spans="1:9" x14ac:dyDescent="0.25">
      <c r="A391" s="24">
        <v>101</v>
      </c>
      <c r="B391" s="25">
        <v>45323</v>
      </c>
      <c r="C391" s="24">
        <v>1273</v>
      </c>
      <c r="D391" s="24" t="s">
        <v>103</v>
      </c>
      <c r="E391" s="24" t="s">
        <v>156</v>
      </c>
      <c r="F391" s="26">
        <v>100</v>
      </c>
      <c r="G391" s="26">
        <v>16.670000000000002</v>
      </c>
      <c r="H391" s="26">
        <v>16.670000000000002</v>
      </c>
      <c r="I391" s="23" t="s">
        <v>142</v>
      </c>
    </row>
    <row r="392" spans="1:9" x14ac:dyDescent="0.25">
      <c r="A392" s="24">
        <v>101</v>
      </c>
      <c r="B392" s="25">
        <v>45323</v>
      </c>
      <c r="C392" s="24">
        <v>1273</v>
      </c>
      <c r="D392" s="24" t="s">
        <v>103</v>
      </c>
      <c r="E392" s="24" t="s">
        <v>157</v>
      </c>
      <c r="F392" s="26">
        <v>80</v>
      </c>
      <c r="G392" s="26">
        <v>16.66</v>
      </c>
      <c r="H392" s="26">
        <v>13.34</v>
      </c>
      <c r="I392" s="23" t="s">
        <v>141</v>
      </c>
    </row>
    <row r="393" spans="1:9" x14ac:dyDescent="0.25">
      <c r="A393" s="24">
        <v>101</v>
      </c>
      <c r="B393" s="25">
        <v>45323</v>
      </c>
      <c r="C393" s="24">
        <v>1276</v>
      </c>
      <c r="D393" s="24" t="s">
        <v>190</v>
      </c>
      <c r="E393" s="24" t="s">
        <v>154</v>
      </c>
      <c r="F393" s="26">
        <v>83.636399999999995</v>
      </c>
      <c r="G393" s="26">
        <v>100</v>
      </c>
      <c r="H393" s="26">
        <v>83.64</v>
      </c>
      <c r="I393" s="23" t="s">
        <v>140</v>
      </c>
    </row>
    <row r="394" spans="1:9" x14ac:dyDescent="0.25">
      <c r="A394" s="24">
        <v>101</v>
      </c>
      <c r="B394" s="25">
        <v>45323</v>
      </c>
      <c r="C394" s="24">
        <v>1280</v>
      </c>
      <c r="D394" s="24" t="s">
        <v>53</v>
      </c>
      <c r="E394" s="24" t="s">
        <v>154</v>
      </c>
      <c r="F394" s="26">
        <v>100</v>
      </c>
      <c r="G394" s="26">
        <v>50</v>
      </c>
      <c r="H394" s="26">
        <v>50</v>
      </c>
      <c r="I394" s="23" t="s">
        <v>140</v>
      </c>
    </row>
    <row r="395" spans="1:9" x14ac:dyDescent="0.25">
      <c r="A395" s="24">
        <v>101</v>
      </c>
      <c r="B395" s="25">
        <v>45323</v>
      </c>
      <c r="C395" s="24">
        <v>1280</v>
      </c>
      <c r="D395" s="24" t="s">
        <v>53</v>
      </c>
      <c r="E395" s="24" t="s">
        <v>155</v>
      </c>
      <c r="F395" s="26">
        <v>100</v>
      </c>
      <c r="G395" s="26">
        <v>16.670000000000002</v>
      </c>
      <c r="H395" s="26">
        <v>16.670000000000002</v>
      </c>
      <c r="I395" s="23" t="s">
        <v>143</v>
      </c>
    </row>
    <row r="396" spans="1:9" x14ac:dyDescent="0.25">
      <c r="A396" s="24">
        <v>101</v>
      </c>
      <c r="B396" s="25">
        <v>45323</v>
      </c>
      <c r="C396" s="24">
        <v>1280</v>
      </c>
      <c r="D396" s="24" t="s">
        <v>53</v>
      </c>
      <c r="E396" s="24" t="s">
        <v>156</v>
      </c>
      <c r="F396" s="26">
        <v>100</v>
      </c>
      <c r="G396" s="26">
        <v>16.670000000000002</v>
      </c>
      <c r="H396" s="26">
        <v>16.670000000000002</v>
      </c>
      <c r="I396" s="23" t="s">
        <v>142</v>
      </c>
    </row>
    <row r="397" spans="1:9" x14ac:dyDescent="0.25">
      <c r="A397" s="24">
        <v>101</v>
      </c>
      <c r="B397" s="25">
        <v>45323</v>
      </c>
      <c r="C397" s="24">
        <v>1280</v>
      </c>
      <c r="D397" s="24" t="s">
        <v>53</v>
      </c>
      <c r="E397" s="24" t="s">
        <v>157</v>
      </c>
      <c r="F397" s="26">
        <v>90</v>
      </c>
      <c r="G397" s="26">
        <v>16.66</v>
      </c>
      <c r="H397" s="26">
        <v>15</v>
      </c>
      <c r="I397" s="23" t="s">
        <v>141</v>
      </c>
    </row>
    <row r="398" spans="1:9" x14ac:dyDescent="0.25">
      <c r="A398" s="24">
        <v>101</v>
      </c>
      <c r="B398" s="25">
        <v>45323</v>
      </c>
      <c r="C398" s="24">
        <v>1281</v>
      </c>
      <c r="D398" s="24" t="s">
        <v>191</v>
      </c>
      <c r="E398" s="24" t="s">
        <v>154</v>
      </c>
      <c r="F398" s="26">
        <v>60</v>
      </c>
      <c r="G398" s="26">
        <v>100</v>
      </c>
      <c r="H398" s="26">
        <v>60</v>
      </c>
      <c r="I398" s="23" t="s">
        <v>140</v>
      </c>
    </row>
    <row r="399" spans="1:9" x14ac:dyDescent="0.25">
      <c r="A399" s="24">
        <v>101</v>
      </c>
      <c r="B399" s="25">
        <v>45323</v>
      </c>
      <c r="C399" s="24">
        <v>1285</v>
      </c>
      <c r="D399" s="24" t="s">
        <v>192</v>
      </c>
      <c r="E399" s="24" t="s">
        <v>154</v>
      </c>
      <c r="F399" s="26">
        <v>100</v>
      </c>
      <c r="G399" s="26">
        <v>100</v>
      </c>
      <c r="H399" s="26">
        <v>100</v>
      </c>
      <c r="I399" s="23" t="s">
        <v>140</v>
      </c>
    </row>
    <row r="400" spans="1:9" x14ac:dyDescent="0.25">
      <c r="A400" s="24">
        <v>101</v>
      </c>
      <c r="B400" s="25">
        <v>45323</v>
      </c>
      <c r="C400" s="24">
        <v>1288</v>
      </c>
      <c r="D400" s="24" t="s">
        <v>193</v>
      </c>
      <c r="E400" s="24" t="s">
        <v>154</v>
      </c>
      <c r="F400" s="26">
        <v>100</v>
      </c>
      <c r="G400" s="26">
        <v>100</v>
      </c>
      <c r="H400" s="26">
        <v>100</v>
      </c>
      <c r="I400" s="23" t="s">
        <v>140</v>
      </c>
    </row>
    <row r="401" spans="1:9" x14ac:dyDescent="0.25">
      <c r="A401" s="24">
        <v>101</v>
      </c>
      <c r="B401" s="25">
        <v>45323</v>
      </c>
      <c r="C401" s="24">
        <v>1291</v>
      </c>
      <c r="D401" s="24" t="s">
        <v>119</v>
      </c>
      <c r="E401" s="24" t="s">
        <v>154</v>
      </c>
      <c r="F401" s="26">
        <v>100</v>
      </c>
      <c r="G401" s="26">
        <v>80</v>
      </c>
      <c r="H401" s="26">
        <v>80</v>
      </c>
      <c r="I401" s="23" t="s">
        <v>140</v>
      </c>
    </row>
    <row r="402" spans="1:9" x14ac:dyDescent="0.25">
      <c r="A402" s="24">
        <v>101</v>
      </c>
      <c r="B402" s="25">
        <v>45323</v>
      </c>
      <c r="C402" s="24">
        <v>1291</v>
      </c>
      <c r="D402" s="24" t="s">
        <v>119</v>
      </c>
      <c r="E402" s="24" t="s">
        <v>155</v>
      </c>
      <c r="F402" s="26">
        <v>100</v>
      </c>
      <c r="G402" s="26">
        <v>6.67</v>
      </c>
      <c r="H402" s="26">
        <v>6.67</v>
      </c>
      <c r="I402" s="23" t="s">
        <v>143</v>
      </c>
    </row>
    <row r="403" spans="1:9" x14ac:dyDescent="0.25">
      <c r="A403" s="24">
        <v>101</v>
      </c>
      <c r="B403" s="25">
        <v>45323</v>
      </c>
      <c r="C403" s="24">
        <v>1291</v>
      </c>
      <c r="D403" s="24" t="s">
        <v>119</v>
      </c>
      <c r="E403" s="24" t="s">
        <v>156</v>
      </c>
      <c r="F403" s="26">
        <v>100</v>
      </c>
      <c r="G403" s="26">
        <v>6.67</v>
      </c>
      <c r="H403" s="26">
        <v>6.67</v>
      </c>
      <c r="I403" s="23" t="s">
        <v>142</v>
      </c>
    </row>
    <row r="404" spans="1:9" x14ac:dyDescent="0.25">
      <c r="A404" s="24">
        <v>101</v>
      </c>
      <c r="B404" s="25">
        <v>45323</v>
      </c>
      <c r="C404" s="24">
        <v>1291</v>
      </c>
      <c r="D404" s="24" t="s">
        <v>119</v>
      </c>
      <c r="E404" s="24" t="s">
        <v>157</v>
      </c>
      <c r="F404" s="26">
        <v>80</v>
      </c>
      <c r="G404" s="26">
        <v>6.66</v>
      </c>
      <c r="H404" s="26">
        <v>5.34</v>
      </c>
      <c r="I404" s="23" t="s">
        <v>141</v>
      </c>
    </row>
    <row r="405" spans="1:9" x14ac:dyDescent="0.25">
      <c r="A405" s="24">
        <v>101</v>
      </c>
      <c r="B405" s="25">
        <v>45323</v>
      </c>
      <c r="C405" s="24">
        <v>1292</v>
      </c>
      <c r="D405" s="24" t="s">
        <v>113</v>
      </c>
      <c r="E405" s="24" t="s">
        <v>155</v>
      </c>
      <c r="F405" s="26">
        <v>100</v>
      </c>
      <c r="G405" s="26">
        <v>33.33</v>
      </c>
      <c r="H405" s="26">
        <v>33.33</v>
      </c>
      <c r="I405" s="23" t="s">
        <v>143</v>
      </c>
    </row>
    <row r="406" spans="1:9" x14ac:dyDescent="0.25">
      <c r="A406" s="24">
        <v>101</v>
      </c>
      <c r="B406" s="25">
        <v>45323</v>
      </c>
      <c r="C406" s="24">
        <v>1292</v>
      </c>
      <c r="D406" s="24" t="s">
        <v>113</v>
      </c>
      <c r="E406" s="24" t="s">
        <v>156</v>
      </c>
      <c r="F406" s="26">
        <v>100</v>
      </c>
      <c r="G406" s="26">
        <v>33.33</v>
      </c>
      <c r="H406" s="26">
        <v>33.33</v>
      </c>
      <c r="I406" s="23" t="s">
        <v>142</v>
      </c>
    </row>
    <row r="407" spans="1:9" x14ac:dyDescent="0.25">
      <c r="A407" s="24">
        <v>101</v>
      </c>
      <c r="B407" s="25">
        <v>45323</v>
      </c>
      <c r="C407" s="24">
        <v>1292</v>
      </c>
      <c r="D407" s="24" t="s">
        <v>113</v>
      </c>
      <c r="E407" s="24" t="s">
        <v>157</v>
      </c>
      <c r="F407" s="26">
        <v>80</v>
      </c>
      <c r="G407" s="26">
        <v>33.340000000000003</v>
      </c>
      <c r="H407" s="26">
        <v>26.67</v>
      </c>
      <c r="I407" s="23" t="s">
        <v>141</v>
      </c>
    </row>
    <row r="408" spans="1:9" x14ac:dyDescent="0.25">
      <c r="A408" s="24">
        <v>101</v>
      </c>
      <c r="B408" s="25">
        <v>45323</v>
      </c>
      <c r="C408" s="24">
        <v>1294</v>
      </c>
      <c r="D408" s="24" t="s">
        <v>71</v>
      </c>
      <c r="E408" s="24" t="s">
        <v>155</v>
      </c>
      <c r="F408" s="26">
        <v>100</v>
      </c>
      <c r="G408" s="26">
        <v>33.33</v>
      </c>
      <c r="H408" s="26">
        <v>33.33</v>
      </c>
      <c r="I408" s="23" t="s">
        <v>143</v>
      </c>
    </row>
    <row r="409" spans="1:9" x14ac:dyDescent="0.25">
      <c r="A409" s="24">
        <v>101</v>
      </c>
      <c r="B409" s="25">
        <v>45323</v>
      </c>
      <c r="C409" s="24">
        <v>1294</v>
      </c>
      <c r="D409" s="24" t="s">
        <v>71</v>
      </c>
      <c r="E409" s="24" t="s">
        <v>156</v>
      </c>
      <c r="F409" s="26">
        <v>100</v>
      </c>
      <c r="G409" s="26">
        <v>33.33</v>
      </c>
      <c r="H409" s="26">
        <v>33.33</v>
      </c>
      <c r="I409" s="23" t="s">
        <v>142</v>
      </c>
    </row>
    <row r="410" spans="1:9" x14ac:dyDescent="0.25">
      <c r="A410" s="24">
        <v>101</v>
      </c>
      <c r="B410" s="25">
        <v>45323</v>
      </c>
      <c r="C410" s="24">
        <v>1294</v>
      </c>
      <c r="D410" s="24" t="s">
        <v>71</v>
      </c>
      <c r="E410" s="24" t="s">
        <v>157</v>
      </c>
      <c r="F410" s="26">
        <v>80</v>
      </c>
      <c r="G410" s="26">
        <v>33.340000000000003</v>
      </c>
      <c r="H410" s="26">
        <v>26.67</v>
      </c>
      <c r="I410" s="23" t="s">
        <v>141</v>
      </c>
    </row>
    <row r="411" spans="1:9" x14ac:dyDescent="0.25">
      <c r="A411" s="24">
        <v>101</v>
      </c>
      <c r="B411" s="25">
        <v>45323</v>
      </c>
      <c r="C411" s="24">
        <v>1295</v>
      </c>
      <c r="D411" s="24" t="s">
        <v>73</v>
      </c>
      <c r="E411" s="24" t="s">
        <v>185</v>
      </c>
      <c r="F411" s="26">
        <v>100</v>
      </c>
      <c r="G411" s="26">
        <v>21.5</v>
      </c>
      <c r="H411" s="26">
        <v>21.5</v>
      </c>
      <c r="I411" s="23" t="s">
        <v>139</v>
      </c>
    </row>
    <row r="412" spans="1:9" x14ac:dyDescent="0.25">
      <c r="A412" s="24">
        <v>101</v>
      </c>
      <c r="B412" s="25">
        <v>45323</v>
      </c>
      <c r="C412" s="24">
        <v>1295</v>
      </c>
      <c r="D412" s="24" t="s">
        <v>73</v>
      </c>
      <c r="E412" s="24" t="s">
        <v>154</v>
      </c>
      <c r="F412" s="26">
        <v>60</v>
      </c>
      <c r="G412" s="26">
        <v>28.5</v>
      </c>
      <c r="H412" s="26">
        <v>17.100000000000001</v>
      </c>
      <c r="I412" s="23" t="s">
        <v>140</v>
      </c>
    </row>
    <row r="413" spans="1:9" x14ac:dyDescent="0.25">
      <c r="A413" s="24">
        <v>101</v>
      </c>
      <c r="B413" s="25">
        <v>45323</v>
      </c>
      <c r="C413" s="24">
        <v>1295</v>
      </c>
      <c r="D413" s="24" t="s">
        <v>73</v>
      </c>
      <c r="E413" s="24" t="s">
        <v>155</v>
      </c>
      <c r="F413" s="26">
        <v>100</v>
      </c>
      <c r="G413" s="26">
        <v>16.670000000000002</v>
      </c>
      <c r="H413" s="26">
        <v>16.670000000000002</v>
      </c>
      <c r="I413" s="23" t="s">
        <v>143</v>
      </c>
    </row>
    <row r="414" spans="1:9" x14ac:dyDescent="0.25">
      <c r="A414" s="24">
        <v>101</v>
      </c>
      <c r="B414" s="25">
        <v>45323</v>
      </c>
      <c r="C414" s="24">
        <v>1295</v>
      </c>
      <c r="D414" s="24" t="s">
        <v>73</v>
      </c>
      <c r="E414" s="24" t="s">
        <v>156</v>
      </c>
      <c r="F414" s="26">
        <v>100</v>
      </c>
      <c r="G414" s="26">
        <v>16.670000000000002</v>
      </c>
      <c r="H414" s="26">
        <v>16.670000000000002</v>
      </c>
      <c r="I414" s="23" t="s">
        <v>142</v>
      </c>
    </row>
    <row r="415" spans="1:9" x14ac:dyDescent="0.25">
      <c r="A415" s="24">
        <v>101</v>
      </c>
      <c r="B415" s="25">
        <v>45323</v>
      </c>
      <c r="C415" s="24">
        <v>1295</v>
      </c>
      <c r="D415" s="24" t="s">
        <v>73</v>
      </c>
      <c r="E415" s="24" t="s">
        <v>157</v>
      </c>
      <c r="F415" s="26">
        <v>100</v>
      </c>
      <c r="G415" s="26">
        <v>16.66</v>
      </c>
      <c r="H415" s="26">
        <v>16.670000000000002</v>
      </c>
      <c r="I415" s="23" t="s">
        <v>141</v>
      </c>
    </row>
    <row r="416" spans="1:9" x14ac:dyDescent="0.25">
      <c r="A416" s="24">
        <v>101</v>
      </c>
      <c r="B416" s="25">
        <v>45323</v>
      </c>
      <c r="C416" s="24">
        <v>1296</v>
      </c>
      <c r="D416" s="24" t="s">
        <v>229</v>
      </c>
      <c r="E416" s="24" t="s">
        <v>185</v>
      </c>
      <c r="F416" s="26">
        <v>100</v>
      </c>
      <c r="G416" s="26">
        <v>21.5</v>
      </c>
      <c r="H416" s="26">
        <v>21.5</v>
      </c>
      <c r="I416" s="23" t="s">
        <v>139</v>
      </c>
    </row>
    <row r="417" spans="1:9" x14ac:dyDescent="0.25">
      <c r="A417" s="24">
        <v>101</v>
      </c>
      <c r="B417" s="25">
        <v>45323</v>
      </c>
      <c r="C417" s="24">
        <v>1296</v>
      </c>
      <c r="D417" s="24" t="s">
        <v>229</v>
      </c>
      <c r="E417" s="24" t="s">
        <v>154</v>
      </c>
      <c r="F417" s="26">
        <v>40</v>
      </c>
      <c r="G417" s="26">
        <v>28.5</v>
      </c>
      <c r="H417" s="26">
        <v>11.4</v>
      </c>
      <c r="I417" s="23" t="s">
        <v>140</v>
      </c>
    </row>
    <row r="418" spans="1:9" x14ac:dyDescent="0.25">
      <c r="A418" s="24">
        <v>101</v>
      </c>
      <c r="B418" s="25">
        <v>45323</v>
      </c>
      <c r="C418" s="24">
        <v>1296</v>
      </c>
      <c r="D418" s="24" t="s">
        <v>229</v>
      </c>
      <c r="E418" s="24" t="s">
        <v>155</v>
      </c>
      <c r="F418" s="26">
        <v>100</v>
      </c>
      <c r="G418" s="26">
        <v>16.670000000000002</v>
      </c>
      <c r="H418" s="26">
        <v>16.670000000000002</v>
      </c>
      <c r="I418" s="23" t="s">
        <v>143</v>
      </c>
    </row>
    <row r="419" spans="1:9" x14ac:dyDescent="0.25">
      <c r="A419" s="24">
        <v>101</v>
      </c>
      <c r="B419" s="25">
        <v>45323</v>
      </c>
      <c r="C419" s="24">
        <v>1296</v>
      </c>
      <c r="D419" s="24" t="s">
        <v>229</v>
      </c>
      <c r="E419" s="24" t="s">
        <v>156</v>
      </c>
      <c r="F419" s="26">
        <v>100</v>
      </c>
      <c r="G419" s="26">
        <v>16.670000000000002</v>
      </c>
      <c r="H419" s="26">
        <v>16.670000000000002</v>
      </c>
      <c r="I419" s="23" t="s">
        <v>142</v>
      </c>
    </row>
    <row r="420" spans="1:9" x14ac:dyDescent="0.25">
      <c r="A420" s="24">
        <v>101</v>
      </c>
      <c r="B420" s="25">
        <v>45323</v>
      </c>
      <c r="C420" s="24">
        <v>1296</v>
      </c>
      <c r="D420" s="24" t="s">
        <v>229</v>
      </c>
      <c r="E420" s="24" t="s">
        <v>157</v>
      </c>
      <c r="F420" s="26">
        <v>80</v>
      </c>
      <c r="G420" s="26">
        <v>16.66</v>
      </c>
      <c r="H420" s="26">
        <v>13.34</v>
      </c>
      <c r="I420" s="23" t="s">
        <v>141</v>
      </c>
    </row>
    <row r="421" spans="1:9" x14ac:dyDescent="0.25">
      <c r="A421" s="24">
        <v>101</v>
      </c>
      <c r="B421" s="25">
        <v>45323</v>
      </c>
      <c r="C421" s="24">
        <v>1298</v>
      </c>
      <c r="D421" s="24" t="s">
        <v>30</v>
      </c>
      <c r="E421" s="24" t="s">
        <v>185</v>
      </c>
      <c r="F421" s="26">
        <v>100</v>
      </c>
      <c r="G421" s="26">
        <v>14.33</v>
      </c>
      <c r="H421" s="26">
        <v>14.33</v>
      </c>
      <c r="I421" s="23" t="s">
        <v>139</v>
      </c>
    </row>
    <row r="422" spans="1:9" x14ac:dyDescent="0.25">
      <c r="A422" s="24">
        <v>101</v>
      </c>
      <c r="B422" s="25">
        <v>45323</v>
      </c>
      <c r="C422" s="24">
        <v>1298</v>
      </c>
      <c r="D422" s="24" t="s">
        <v>30</v>
      </c>
      <c r="E422" s="24" t="s">
        <v>154</v>
      </c>
      <c r="F422" s="26">
        <v>100</v>
      </c>
      <c r="G422" s="26">
        <v>52.33</v>
      </c>
      <c r="H422" s="26">
        <v>52.33</v>
      </c>
      <c r="I422" s="23" t="s">
        <v>140</v>
      </c>
    </row>
    <row r="423" spans="1:9" x14ac:dyDescent="0.25">
      <c r="A423" s="24">
        <v>101</v>
      </c>
      <c r="B423" s="25">
        <v>45323</v>
      </c>
      <c r="C423" s="24">
        <v>1298</v>
      </c>
      <c r="D423" s="24" t="s">
        <v>30</v>
      </c>
      <c r="E423" s="24" t="s">
        <v>155</v>
      </c>
      <c r="F423" s="26">
        <v>100</v>
      </c>
      <c r="G423" s="26">
        <v>11.11</v>
      </c>
      <c r="H423" s="26">
        <v>11.11</v>
      </c>
      <c r="I423" s="23" t="s">
        <v>143</v>
      </c>
    </row>
    <row r="424" spans="1:9" x14ac:dyDescent="0.25">
      <c r="A424" s="24">
        <v>101</v>
      </c>
      <c r="B424" s="25">
        <v>45323</v>
      </c>
      <c r="C424" s="24">
        <v>1298</v>
      </c>
      <c r="D424" s="24" t="s">
        <v>30</v>
      </c>
      <c r="E424" s="24" t="s">
        <v>156</v>
      </c>
      <c r="F424" s="26">
        <v>100</v>
      </c>
      <c r="G424" s="26">
        <v>11.11</v>
      </c>
      <c r="H424" s="26">
        <v>11.11</v>
      </c>
      <c r="I424" s="23" t="s">
        <v>142</v>
      </c>
    </row>
    <row r="425" spans="1:9" x14ac:dyDescent="0.25">
      <c r="A425" s="24">
        <v>101</v>
      </c>
      <c r="B425" s="25">
        <v>45323</v>
      </c>
      <c r="C425" s="24">
        <v>1298</v>
      </c>
      <c r="D425" s="24" t="s">
        <v>30</v>
      </c>
      <c r="E425" s="24" t="s">
        <v>157</v>
      </c>
      <c r="F425" s="26">
        <v>90</v>
      </c>
      <c r="G425" s="26">
        <v>11.11</v>
      </c>
      <c r="H425" s="26">
        <v>10</v>
      </c>
      <c r="I425" s="23" t="s">
        <v>141</v>
      </c>
    </row>
    <row r="426" spans="1:9" x14ac:dyDescent="0.25">
      <c r="A426" s="24">
        <v>101</v>
      </c>
      <c r="B426" s="25">
        <v>45323</v>
      </c>
      <c r="C426" s="24">
        <v>1301</v>
      </c>
      <c r="D426" s="24" t="s">
        <v>194</v>
      </c>
      <c r="E426" s="24" t="s">
        <v>155</v>
      </c>
      <c r="F426" s="26">
        <v>100</v>
      </c>
      <c r="G426" s="26">
        <v>33.33</v>
      </c>
      <c r="H426" s="26">
        <v>33.33</v>
      </c>
      <c r="I426" s="23" t="s">
        <v>143</v>
      </c>
    </row>
    <row r="427" spans="1:9" x14ac:dyDescent="0.25">
      <c r="A427" s="24">
        <v>101</v>
      </c>
      <c r="B427" s="25">
        <v>45323</v>
      </c>
      <c r="C427" s="24">
        <v>1301</v>
      </c>
      <c r="D427" s="24" t="s">
        <v>194</v>
      </c>
      <c r="E427" s="24" t="s">
        <v>156</v>
      </c>
      <c r="F427" s="26">
        <v>100</v>
      </c>
      <c r="G427" s="26">
        <v>33.33</v>
      </c>
      <c r="H427" s="26">
        <v>33.33</v>
      </c>
      <c r="I427" s="23" t="s">
        <v>142</v>
      </c>
    </row>
    <row r="428" spans="1:9" x14ac:dyDescent="0.25">
      <c r="A428" s="24">
        <v>101</v>
      </c>
      <c r="B428" s="25">
        <v>45323</v>
      </c>
      <c r="C428" s="24">
        <v>1301</v>
      </c>
      <c r="D428" s="24" t="s">
        <v>194</v>
      </c>
      <c r="E428" s="24" t="s">
        <v>157</v>
      </c>
      <c r="F428" s="26">
        <v>80</v>
      </c>
      <c r="G428" s="26">
        <v>33.340000000000003</v>
      </c>
      <c r="H428" s="26">
        <v>26.67</v>
      </c>
      <c r="I428" s="23" t="s">
        <v>141</v>
      </c>
    </row>
    <row r="429" spans="1:9" x14ac:dyDescent="0.25">
      <c r="A429" s="24">
        <v>101</v>
      </c>
      <c r="B429" s="25">
        <v>45323</v>
      </c>
      <c r="C429" s="24">
        <v>1303</v>
      </c>
      <c r="D429" s="24" t="s">
        <v>195</v>
      </c>
      <c r="E429" s="24" t="s">
        <v>154</v>
      </c>
      <c r="F429" s="26">
        <v>100</v>
      </c>
      <c r="G429" s="26">
        <v>100</v>
      </c>
      <c r="H429" s="26">
        <v>100</v>
      </c>
      <c r="I429" s="23" t="s">
        <v>140</v>
      </c>
    </row>
    <row r="430" spans="1:9" x14ac:dyDescent="0.25">
      <c r="A430" s="24">
        <v>101</v>
      </c>
      <c r="B430" s="25">
        <v>45323</v>
      </c>
      <c r="C430" s="24">
        <v>1312</v>
      </c>
      <c r="D430" s="24" t="s">
        <v>196</v>
      </c>
      <c r="E430" s="24" t="s">
        <v>154</v>
      </c>
      <c r="F430" s="26">
        <v>90</v>
      </c>
      <c r="G430" s="26">
        <v>100</v>
      </c>
      <c r="H430" s="26">
        <v>90</v>
      </c>
      <c r="I430" s="23" t="s">
        <v>140</v>
      </c>
    </row>
    <row r="431" spans="1:9" x14ac:dyDescent="0.25">
      <c r="A431" s="24">
        <v>101</v>
      </c>
      <c r="B431" s="25">
        <v>45323</v>
      </c>
      <c r="C431" s="24">
        <v>1320</v>
      </c>
      <c r="D431" s="24" t="s">
        <v>97</v>
      </c>
      <c r="E431" s="24" t="s">
        <v>154</v>
      </c>
      <c r="F431" s="26">
        <v>100</v>
      </c>
      <c r="G431" s="26">
        <v>50</v>
      </c>
      <c r="H431" s="26">
        <v>50</v>
      </c>
      <c r="I431" s="23" t="s">
        <v>140</v>
      </c>
    </row>
    <row r="432" spans="1:9" x14ac:dyDescent="0.25">
      <c r="A432" s="24">
        <v>101</v>
      </c>
      <c r="B432" s="25">
        <v>45323</v>
      </c>
      <c r="C432" s="24">
        <v>1320</v>
      </c>
      <c r="D432" s="24" t="s">
        <v>97</v>
      </c>
      <c r="E432" s="24" t="s">
        <v>155</v>
      </c>
      <c r="F432" s="26">
        <v>100</v>
      </c>
      <c r="G432" s="26">
        <v>16.670000000000002</v>
      </c>
      <c r="H432" s="26">
        <v>16.670000000000002</v>
      </c>
      <c r="I432" s="23" t="s">
        <v>143</v>
      </c>
    </row>
    <row r="433" spans="1:9" x14ac:dyDescent="0.25">
      <c r="A433" s="24">
        <v>101</v>
      </c>
      <c r="B433" s="25">
        <v>45323</v>
      </c>
      <c r="C433" s="24">
        <v>1320</v>
      </c>
      <c r="D433" s="24" t="s">
        <v>97</v>
      </c>
      <c r="E433" s="24" t="s">
        <v>156</v>
      </c>
      <c r="F433" s="26">
        <v>100</v>
      </c>
      <c r="G433" s="26">
        <v>16.670000000000002</v>
      </c>
      <c r="H433" s="26">
        <v>16.670000000000002</v>
      </c>
      <c r="I433" s="23" t="s">
        <v>142</v>
      </c>
    </row>
    <row r="434" spans="1:9" x14ac:dyDescent="0.25">
      <c r="A434" s="24">
        <v>101</v>
      </c>
      <c r="B434" s="25">
        <v>45323</v>
      </c>
      <c r="C434" s="24">
        <v>1320</v>
      </c>
      <c r="D434" s="24" t="s">
        <v>97</v>
      </c>
      <c r="E434" s="24" t="s">
        <v>157</v>
      </c>
      <c r="F434" s="26">
        <v>80</v>
      </c>
      <c r="G434" s="26">
        <v>16.66</v>
      </c>
      <c r="H434" s="26">
        <v>13.34</v>
      </c>
      <c r="I434" s="23" t="s">
        <v>141</v>
      </c>
    </row>
    <row r="435" spans="1:9" x14ac:dyDescent="0.25">
      <c r="A435" s="24">
        <v>101</v>
      </c>
      <c r="B435" s="25">
        <v>45323</v>
      </c>
      <c r="C435" s="24">
        <v>1329</v>
      </c>
      <c r="D435" s="24" t="s">
        <v>101</v>
      </c>
      <c r="E435" s="24" t="s">
        <v>154</v>
      </c>
      <c r="F435" s="26">
        <v>100</v>
      </c>
      <c r="G435" s="26">
        <v>66.67</v>
      </c>
      <c r="H435" s="26">
        <v>66.67</v>
      </c>
      <c r="I435" s="23" t="s">
        <v>140</v>
      </c>
    </row>
    <row r="436" spans="1:9" x14ac:dyDescent="0.25">
      <c r="A436" s="24">
        <v>101</v>
      </c>
      <c r="B436" s="25">
        <v>45323</v>
      </c>
      <c r="C436" s="24">
        <v>1329</v>
      </c>
      <c r="D436" s="24" t="s">
        <v>101</v>
      </c>
      <c r="E436" s="24" t="s">
        <v>155</v>
      </c>
      <c r="F436" s="26">
        <v>100</v>
      </c>
      <c r="G436" s="26">
        <v>11.11</v>
      </c>
      <c r="H436" s="26">
        <v>11.11</v>
      </c>
      <c r="I436" s="23" t="s">
        <v>143</v>
      </c>
    </row>
    <row r="437" spans="1:9" x14ac:dyDescent="0.25">
      <c r="A437" s="24">
        <v>101</v>
      </c>
      <c r="B437" s="25">
        <v>45323</v>
      </c>
      <c r="C437" s="24">
        <v>1329</v>
      </c>
      <c r="D437" s="24" t="s">
        <v>101</v>
      </c>
      <c r="E437" s="24" t="s">
        <v>156</v>
      </c>
      <c r="F437" s="26">
        <v>100</v>
      </c>
      <c r="G437" s="26">
        <v>11.11</v>
      </c>
      <c r="H437" s="26">
        <v>11.11</v>
      </c>
      <c r="I437" s="23" t="s">
        <v>142</v>
      </c>
    </row>
    <row r="438" spans="1:9" x14ac:dyDescent="0.25">
      <c r="A438" s="24">
        <v>101</v>
      </c>
      <c r="B438" s="25">
        <v>45323</v>
      </c>
      <c r="C438" s="24">
        <v>1329</v>
      </c>
      <c r="D438" s="24" t="s">
        <v>101</v>
      </c>
      <c r="E438" s="24" t="s">
        <v>157</v>
      </c>
      <c r="F438" s="26">
        <v>15</v>
      </c>
      <c r="G438" s="26">
        <v>11.11</v>
      </c>
      <c r="H438" s="26">
        <v>1.67</v>
      </c>
      <c r="I438" s="23" t="s">
        <v>141</v>
      </c>
    </row>
    <row r="439" spans="1:9" x14ac:dyDescent="0.25">
      <c r="A439" s="24">
        <v>101</v>
      </c>
      <c r="B439" s="25">
        <v>45323</v>
      </c>
      <c r="C439" s="24">
        <v>1331</v>
      </c>
      <c r="D439" s="24" t="s">
        <v>362</v>
      </c>
      <c r="E439" s="24" t="s">
        <v>154</v>
      </c>
      <c r="F439" s="26">
        <v>40</v>
      </c>
      <c r="G439" s="26">
        <v>100</v>
      </c>
      <c r="H439" s="26">
        <v>40</v>
      </c>
      <c r="I439" s="23" t="s">
        <v>140</v>
      </c>
    </row>
    <row r="440" spans="1:9" x14ac:dyDescent="0.25">
      <c r="A440" s="24">
        <v>101</v>
      </c>
      <c r="B440" s="25">
        <v>45323</v>
      </c>
      <c r="C440" s="24">
        <v>1335</v>
      </c>
      <c r="D440" s="24" t="s">
        <v>197</v>
      </c>
      <c r="E440" s="24" t="s">
        <v>154</v>
      </c>
      <c r="F440" s="26">
        <v>80</v>
      </c>
      <c r="G440" s="26">
        <v>100</v>
      </c>
      <c r="H440" s="26">
        <v>80</v>
      </c>
      <c r="I440" s="23" t="s">
        <v>140</v>
      </c>
    </row>
    <row r="441" spans="1:9" x14ac:dyDescent="0.25">
      <c r="A441" s="24">
        <v>101</v>
      </c>
      <c r="B441" s="25">
        <v>45323</v>
      </c>
      <c r="C441" s="24">
        <v>1337</v>
      </c>
      <c r="D441" s="24" t="s">
        <v>304</v>
      </c>
      <c r="E441" s="24" t="s">
        <v>154</v>
      </c>
      <c r="F441" s="26">
        <v>100</v>
      </c>
      <c r="G441" s="26">
        <v>100</v>
      </c>
      <c r="H441" s="26">
        <v>100</v>
      </c>
      <c r="I441" s="23" t="s">
        <v>140</v>
      </c>
    </row>
    <row r="442" spans="1:9" x14ac:dyDescent="0.25">
      <c r="A442" s="24">
        <v>101</v>
      </c>
      <c r="B442" s="25">
        <v>45323</v>
      </c>
      <c r="C442" s="24">
        <v>1347</v>
      </c>
      <c r="D442" s="24" t="s">
        <v>198</v>
      </c>
      <c r="E442" s="24" t="s">
        <v>154</v>
      </c>
      <c r="F442" s="26">
        <v>30</v>
      </c>
      <c r="G442" s="26">
        <v>100</v>
      </c>
      <c r="H442" s="26">
        <v>30</v>
      </c>
      <c r="I442" s="23" t="s">
        <v>140</v>
      </c>
    </row>
    <row r="443" spans="1:9" x14ac:dyDescent="0.25">
      <c r="A443" s="24">
        <v>101</v>
      </c>
      <c r="B443" s="25">
        <v>45323</v>
      </c>
      <c r="C443" s="24">
        <v>1348</v>
      </c>
      <c r="D443" s="24" t="s">
        <v>199</v>
      </c>
      <c r="E443" s="24" t="s">
        <v>154</v>
      </c>
      <c r="F443" s="26">
        <v>100</v>
      </c>
      <c r="G443" s="26">
        <v>100</v>
      </c>
      <c r="H443" s="26">
        <v>100</v>
      </c>
      <c r="I443" s="23" t="s">
        <v>140</v>
      </c>
    </row>
    <row r="444" spans="1:9" x14ac:dyDescent="0.25">
      <c r="A444" s="24">
        <v>101</v>
      </c>
      <c r="B444" s="25">
        <v>45323</v>
      </c>
      <c r="C444" s="24">
        <v>1350</v>
      </c>
      <c r="D444" s="24" t="s">
        <v>200</v>
      </c>
      <c r="E444" s="24" t="s">
        <v>154</v>
      </c>
      <c r="F444" s="26">
        <v>100</v>
      </c>
      <c r="G444" s="26">
        <v>100</v>
      </c>
      <c r="H444" s="26">
        <v>100</v>
      </c>
      <c r="I444" s="23" t="s">
        <v>140</v>
      </c>
    </row>
    <row r="445" spans="1:9" x14ac:dyDescent="0.25">
      <c r="A445" s="24">
        <v>101</v>
      </c>
      <c r="B445" s="25">
        <v>45323</v>
      </c>
      <c r="C445" s="24">
        <v>1351</v>
      </c>
      <c r="D445" s="24" t="s">
        <v>201</v>
      </c>
      <c r="E445" s="24" t="s">
        <v>154</v>
      </c>
      <c r="F445" s="26">
        <v>100</v>
      </c>
      <c r="G445" s="26">
        <v>100</v>
      </c>
      <c r="H445" s="26">
        <v>100</v>
      </c>
      <c r="I445" s="23" t="s">
        <v>140</v>
      </c>
    </row>
    <row r="446" spans="1:9" x14ac:dyDescent="0.25">
      <c r="A446" s="24">
        <v>101</v>
      </c>
      <c r="B446" s="25">
        <v>45323</v>
      </c>
      <c r="C446" s="24">
        <v>1363</v>
      </c>
      <c r="D446" s="24" t="s">
        <v>203</v>
      </c>
      <c r="E446" s="24" t="s">
        <v>154</v>
      </c>
      <c r="F446" s="26">
        <v>98.823499999999996</v>
      </c>
      <c r="G446" s="26">
        <v>100</v>
      </c>
      <c r="H446" s="26">
        <v>98.82</v>
      </c>
      <c r="I446" s="23" t="s">
        <v>140</v>
      </c>
    </row>
    <row r="447" spans="1:9" x14ac:dyDescent="0.25">
      <c r="A447" s="24">
        <v>101</v>
      </c>
      <c r="B447" s="25">
        <v>45323</v>
      </c>
      <c r="C447" s="24">
        <v>1365</v>
      </c>
      <c r="D447" s="24" t="s">
        <v>204</v>
      </c>
      <c r="E447" s="24" t="s">
        <v>154</v>
      </c>
      <c r="F447" s="26">
        <v>100</v>
      </c>
      <c r="G447" s="26">
        <v>100</v>
      </c>
      <c r="H447" s="26">
        <v>100</v>
      </c>
      <c r="I447" s="23" t="s">
        <v>140</v>
      </c>
    </row>
    <row r="448" spans="1:9" x14ac:dyDescent="0.25">
      <c r="A448" s="24">
        <v>101</v>
      </c>
      <c r="B448" s="25">
        <v>45323</v>
      </c>
      <c r="C448" s="24">
        <v>1368</v>
      </c>
      <c r="D448" s="24" t="s">
        <v>205</v>
      </c>
      <c r="E448" s="24" t="s">
        <v>154</v>
      </c>
      <c r="F448" s="26">
        <v>50</v>
      </c>
      <c r="G448" s="26">
        <v>100</v>
      </c>
      <c r="H448" s="26">
        <v>50</v>
      </c>
      <c r="I448" s="23" t="s">
        <v>140</v>
      </c>
    </row>
    <row r="449" spans="1:9" x14ac:dyDescent="0.25">
      <c r="A449" s="24">
        <v>101</v>
      </c>
      <c r="B449" s="25">
        <v>45323</v>
      </c>
      <c r="C449" s="24">
        <v>1371</v>
      </c>
      <c r="D449" s="24" t="s">
        <v>206</v>
      </c>
      <c r="E449" s="24" t="s">
        <v>154</v>
      </c>
      <c r="F449" s="26">
        <v>100</v>
      </c>
      <c r="G449" s="26">
        <v>100</v>
      </c>
      <c r="H449" s="26">
        <v>100</v>
      </c>
      <c r="I449" s="23" t="s">
        <v>140</v>
      </c>
    </row>
    <row r="450" spans="1:9" x14ac:dyDescent="0.25">
      <c r="A450" s="24">
        <v>101</v>
      </c>
      <c r="B450" s="25">
        <v>45323</v>
      </c>
      <c r="C450" s="24">
        <v>1375</v>
      </c>
      <c r="D450" s="24" t="s">
        <v>340</v>
      </c>
      <c r="E450" s="24" t="s">
        <v>155</v>
      </c>
      <c r="F450" s="26">
        <v>100</v>
      </c>
      <c r="G450" s="26">
        <v>50</v>
      </c>
      <c r="H450" s="26">
        <v>50</v>
      </c>
      <c r="I450" s="23" t="s">
        <v>143</v>
      </c>
    </row>
    <row r="451" spans="1:9" x14ac:dyDescent="0.25">
      <c r="A451" s="24">
        <v>101</v>
      </c>
      <c r="B451" s="25">
        <v>45323</v>
      </c>
      <c r="C451" s="24">
        <v>1375</v>
      </c>
      <c r="D451" s="24" t="s">
        <v>340</v>
      </c>
      <c r="E451" s="24" t="s">
        <v>156</v>
      </c>
      <c r="F451" s="26">
        <v>100</v>
      </c>
      <c r="G451" s="26">
        <v>50</v>
      </c>
      <c r="H451" s="26">
        <v>50</v>
      </c>
      <c r="I451" s="23" t="s">
        <v>142</v>
      </c>
    </row>
    <row r="452" spans="1:9" x14ac:dyDescent="0.25">
      <c r="A452" s="24">
        <v>101</v>
      </c>
      <c r="B452" s="25">
        <v>45323</v>
      </c>
      <c r="C452" s="24">
        <v>1380</v>
      </c>
      <c r="D452" s="24" t="s">
        <v>207</v>
      </c>
      <c r="E452" s="24" t="s">
        <v>154</v>
      </c>
      <c r="F452" s="26">
        <v>100</v>
      </c>
      <c r="G452" s="26">
        <v>100</v>
      </c>
      <c r="H452" s="26">
        <v>100</v>
      </c>
      <c r="I452" s="23" t="s">
        <v>140</v>
      </c>
    </row>
    <row r="453" spans="1:9" x14ac:dyDescent="0.25">
      <c r="A453" s="24">
        <v>101</v>
      </c>
      <c r="B453" s="25">
        <v>45323</v>
      </c>
      <c r="C453" s="24">
        <v>1381</v>
      </c>
      <c r="D453" s="24" t="s">
        <v>208</v>
      </c>
      <c r="E453" s="24" t="s">
        <v>154</v>
      </c>
      <c r="F453" s="26">
        <v>90</v>
      </c>
      <c r="G453" s="26">
        <v>100</v>
      </c>
      <c r="H453" s="26">
        <v>90</v>
      </c>
      <c r="I453" s="23" t="s">
        <v>140</v>
      </c>
    </row>
    <row r="454" spans="1:9" x14ac:dyDescent="0.25">
      <c r="A454" s="24">
        <v>101</v>
      </c>
      <c r="B454" s="25">
        <v>45323</v>
      </c>
      <c r="C454" s="24">
        <v>1390</v>
      </c>
      <c r="D454" s="24" t="s">
        <v>363</v>
      </c>
      <c r="E454" s="24" t="s">
        <v>154</v>
      </c>
      <c r="F454" s="26">
        <v>100</v>
      </c>
      <c r="G454" s="26">
        <v>100</v>
      </c>
      <c r="H454" s="26">
        <v>100</v>
      </c>
      <c r="I454" s="23" t="s">
        <v>140</v>
      </c>
    </row>
    <row r="455" spans="1:9" x14ac:dyDescent="0.25">
      <c r="A455" s="24">
        <v>101</v>
      </c>
      <c r="B455" s="25">
        <v>45323</v>
      </c>
      <c r="C455" s="24">
        <v>1402</v>
      </c>
      <c r="D455" s="24" t="s">
        <v>56</v>
      </c>
      <c r="E455" s="24" t="s">
        <v>185</v>
      </c>
      <c r="F455" s="26">
        <v>100</v>
      </c>
      <c r="G455" s="26">
        <v>21.5</v>
      </c>
      <c r="H455" s="26">
        <v>21.5</v>
      </c>
      <c r="I455" s="23" t="s">
        <v>139</v>
      </c>
    </row>
    <row r="456" spans="1:9" x14ac:dyDescent="0.25">
      <c r="A456" s="24">
        <v>101</v>
      </c>
      <c r="B456" s="25">
        <v>45323</v>
      </c>
      <c r="C456" s="24">
        <v>1402</v>
      </c>
      <c r="D456" s="24" t="s">
        <v>56</v>
      </c>
      <c r="E456" s="24" t="s">
        <v>154</v>
      </c>
      <c r="F456" s="26">
        <v>100</v>
      </c>
      <c r="G456" s="26">
        <v>28.5</v>
      </c>
      <c r="H456" s="26">
        <v>28.5</v>
      </c>
      <c r="I456" s="23" t="s">
        <v>140</v>
      </c>
    </row>
    <row r="457" spans="1:9" x14ac:dyDescent="0.25">
      <c r="A457" s="24">
        <v>101</v>
      </c>
      <c r="B457" s="25">
        <v>45323</v>
      </c>
      <c r="C457" s="24">
        <v>1402</v>
      </c>
      <c r="D457" s="24" t="s">
        <v>56</v>
      </c>
      <c r="E457" s="24" t="s">
        <v>155</v>
      </c>
      <c r="F457" s="26">
        <v>100</v>
      </c>
      <c r="G457" s="26">
        <v>16.670000000000002</v>
      </c>
      <c r="H457" s="26">
        <v>16.670000000000002</v>
      </c>
      <c r="I457" s="23" t="s">
        <v>143</v>
      </c>
    </row>
    <row r="458" spans="1:9" x14ac:dyDescent="0.25">
      <c r="A458" s="24">
        <v>101</v>
      </c>
      <c r="B458" s="25">
        <v>45323</v>
      </c>
      <c r="C458" s="24">
        <v>1402</v>
      </c>
      <c r="D458" s="24" t="s">
        <v>56</v>
      </c>
      <c r="E458" s="24" t="s">
        <v>156</v>
      </c>
      <c r="F458" s="26">
        <v>100</v>
      </c>
      <c r="G458" s="26">
        <v>16.670000000000002</v>
      </c>
      <c r="H458" s="26">
        <v>16.670000000000002</v>
      </c>
      <c r="I458" s="23" t="s">
        <v>142</v>
      </c>
    </row>
    <row r="459" spans="1:9" x14ac:dyDescent="0.25">
      <c r="A459" s="24">
        <v>101</v>
      </c>
      <c r="B459" s="25">
        <v>45323</v>
      </c>
      <c r="C459" s="24">
        <v>1402</v>
      </c>
      <c r="D459" s="24" t="s">
        <v>56</v>
      </c>
      <c r="E459" s="24" t="s">
        <v>157</v>
      </c>
      <c r="F459" s="26">
        <v>90</v>
      </c>
      <c r="G459" s="26">
        <v>16.66</v>
      </c>
      <c r="H459" s="26">
        <v>15</v>
      </c>
      <c r="I459" s="23" t="s">
        <v>141</v>
      </c>
    </row>
    <row r="460" spans="1:9" x14ac:dyDescent="0.25">
      <c r="A460" s="24">
        <v>101</v>
      </c>
      <c r="B460" s="25">
        <v>45323</v>
      </c>
      <c r="C460" s="24">
        <v>1412</v>
      </c>
      <c r="D460" s="24" t="s">
        <v>209</v>
      </c>
      <c r="E460" s="24" t="s">
        <v>154</v>
      </c>
      <c r="F460" s="26">
        <v>100</v>
      </c>
      <c r="G460" s="26">
        <v>100</v>
      </c>
      <c r="H460" s="26">
        <v>100</v>
      </c>
      <c r="I460" s="23" t="s">
        <v>140</v>
      </c>
    </row>
    <row r="461" spans="1:9" x14ac:dyDescent="0.25">
      <c r="A461" s="24">
        <v>101</v>
      </c>
      <c r="B461" s="25">
        <v>45323</v>
      </c>
      <c r="C461" s="24">
        <v>1424</v>
      </c>
      <c r="D461" s="24" t="s">
        <v>124</v>
      </c>
      <c r="E461" s="24" t="s">
        <v>154</v>
      </c>
      <c r="F461" s="26">
        <v>56.666699999999999</v>
      </c>
      <c r="G461" s="26">
        <v>75</v>
      </c>
      <c r="H461" s="26">
        <v>42.5</v>
      </c>
      <c r="I461" s="23" t="s">
        <v>140</v>
      </c>
    </row>
    <row r="462" spans="1:9" x14ac:dyDescent="0.25">
      <c r="A462" s="24">
        <v>101</v>
      </c>
      <c r="B462" s="25">
        <v>45323</v>
      </c>
      <c r="C462" s="24">
        <v>1424</v>
      </c>
      <c r="D462" s="24" t="s">
        <v>124</v>
      </c>
      <c r="E462" s="24" t="s">
        <v>155</v>
      </c>
      <c r="F462" s="26">
        <v>100</v>
      </c>
      <c r="G462" s="26">
        <v>8.33</v>
      </c>
      <c r="H462" s="26">
        <v>8.33</v>
      </c>
      <c r="I462" s="23" t="s">
        <v>143</v>
      </c>
    </row>
    <row r="463" spans="1:9" x14ac:dyDescent="0.25">
      <c r="A463" s="24">
        <v>101</v>
      </c>
      <c r="B463" s="25">
        <v>45323</v>
      </c>
      <c r="C463" s="24">
        <v>1424</v>
      </c>
      <c r="D463" s="24" t="s">
        <v>124</v>
      </c>
      <c r="E463" s="24" t="s">
        <v>156</v>
      </c>
      <c r="F463" s="26">
        <v>100</v>
      </c>
      <c r="G463" s="26">
        <v>8.33</v>
      </c>
      <c r="H463" s="26">
        <v>8.33</v>
      </c>
      <c r="I463" s="23" t="s">
        <v>142</v>
      </c>
    </row>
    <row r="464" spans="1:9" x14ac:dyDescent="0.25">
      <c r="A464" s="24">
        <v>101</v>
      </c>
      <c r="B464" s="25">
        <v>45323</v>
      </c>
      <c r="C464" s="24">
        <v>1424</v>
      </c>
      <c r="D464" s="24" t="s">
        <v>124</v>
      </c>
      <c r="E464" s="24" t="s">
        <v>157</v>
      </c>
      <c r="F464" s="26">
        <v>80</v>
      </c>
      <c r="G464" s="26">
        <v>8.34</v>
      </c>
      <c r="H464" s="26">
        <v>6.67</v>
      </c>
      <c r="I464" s="23" t="s">
        <v>141</v>
      </c>
    </row>
    <row r="465" spans="1:9" x14ac:dyDescent="0.25">
      <c r="A465" s="24">
        <v>101</v>
      </c>
      <c r="B465" s="25">
        <v>45323</v>
      </c>
      <c r="C465" s="24">
        <v>1428</v>
      </c>
      <c r="D465" s="24" t="s">
        <v>81</v>
      </c>
      <c r="E465" s="24" t="s">
        <v>154</v>
      </c>
      <c r="F465" s="26">
        <v>100</v>
      </c>
      <c r="G465" s="26">
        <v>50</v>
      </c>
      <c r="H465" s="26">
        <v>50</v>
      </c>
      <c r="I465" s="23" t="s">
        <v>140</v>
      </c>
    </row>
    <row r="466" spans="1:9" x14ac:dyDescent="0.25">
      <c r="A466" s="24">
        <v>101</v>
      </c>
      <c r="B466" s="25">
        <v>45323</v>
      </c>
      <c r="C466" s="24">
        <v>1428</v>
      </c>
      <c r="D466" s="24" t="s">
        <v>81</v>
      </c>
      <c r="E466" s="24" t="s">
        <v>155</v>
      </c>
      <c r="F466" s="26">
        <v>100</v>
      </c>
      <c r="G466" s="26">
        <v>16.670000000000002</v>
      </c>
      <c r="H466" s="26">
        <v>16.670000000000002</v>
      </c>
      <c r="I466" s="23" t="s">
        <v>143</v>
      </c>
    </row>
    <row r="467" spans="1:9" x14ac:dyDescent="0.25">
      <c r="A467" s="24">
        <v>101</v>
      </c>
      <c r="B467" s="25">
        <v>45323</v>
      </c>
      <c r="C467" s="24">
        <v>1428</v>
      </c>
      <c r="D467" s="24" t="s">
        <v>81</v>
      </c>
      <c r="E467" s="24" t="s">
        <v>156</v>
      </c>
      <c r="F467" s="26">
        <v>100</v>
      </c>
      <c r="G467" s="26">
        <v>16.670000000000002</v>
      </c>
      <c r="H467" s="26">
        <v>16.670000000000002</v>
      </c>
      <c r="I467" s="23" t="s">
        <v>142</v>
      </c>
    </row>
    <row r="468" spans="1:9" x14ac:dyDescent="0.25">
      <c r="A468" s="24">
        <v>101</v>
      </c>
      <c r="B468" s="25">
        <v>45323</v>
      </c>
      <c r="C468" s="24">
        <v>1428</v>
      </c>
      <c r="D468" s="24" t="s">
        <v>81</v>
      </c>
      <c r="E468" s="24" t="s">
        <v>157</v>
      </c>
      <c r="F468" s="26">
        <v>90</v>
      </c>
      <c r="G468" s="26">
        <v>16.66</v>
      </c>
      <c r="H468" s="26">
        <v>15</v>
      </c>
      <c r="I468" s="23" t="s">
        <v>141</v>
      </c>
    </row>
    <row r="469" spans="1:9" x14ac:dyDescent="0.25">
      <c r="A469" s="24">
        <v>101</v>
      </c>
      <c r="B469" s="25">
        <v>45323</v>
      </c>
      <c r="C469" s="24">
        <v>1431</v>
      </c>
      <c r="D469" s="24" t="s">
        <v>364</v>
      </c>
      <c r="E469" s="24" t="s">
        <v>154</v>
      </c>
      <c r="F469" s="26">
        <v>100</v>
      </c>
      <c r="G469" s="26">
        <v>100</v>
      </c>
      <c r="H469" s="26">
        <v>100</v>
      </c>
      <c r="I469" s="23" t="s">
        <v>140</v>
      </c>
    </row>
    <row r="470" spans="1:9" x14ac:dyDescent="0.25">
      <c r="A470" s="24">
        <v>101</v>
      </c>
      <c r="B470" s="25">
        <v>45323</v>
      </c>
      <c r="C470" s="24">
        <v>1447</v>
      </c>
      <c r="D470" s="24" t="s">
        <v>231</v>
      </c>
      <c r="E470" s="24" t="s">
        <v>154</v>
      </c>
      <c r="F470" s="26">
        <v>80</v>
      </c>
      <c r="G470" s="26">
        <v>100</v>
      </c>
      <c r="H470" s="26">
        <v>80</v>
      </c>
      <c r="I470" s="23" t="s">
        <v>140</v>
      </c>
    </row>
    <row r="471" spans="1:9" x14ac:dyDescent="0.25">
      <c r="A471" s="24">
        <v>101</v>
      </c>
      <c r="B471" s="25">
        <v>45323</v>
      </c>
      <c r="C471" s="24">
        <v>1456</v>
      </c>
      <c r="D471" s="24" t="s">
        <v>365</v>
      </c>
      <c r="E471" s="24" t="s">
        <v>154</v>
      </c>
      <c r="F471" s="26">
        <v>100</v>
      </c>
      <c r="G471" s="26">
        <v>100</v>
      </c>
      <c r="H471" s="26">
        <v>100</v>
      </c>
      <c r="I471" s="23" t="s">
        <v>140</v>
      </c>
    </row>
    <row r="472" spans="1:9" x14ac:dyDescent="0.25">
      <c r="A472" s="24">
        <v>101</v>
      </c>
      <c r="B472" s="25">
        <v>45323</v>
      </c>
      <c r="C472" s="24">
        <v>1459</v>
      </c>
      <c r="D472" s="24" t="s">
        <v>107</v>
      </c>
      <c r="E472" s="24" t="s">
        <v>155</v>
      </c>
      <c r="F472" s="26">
        <v>100</v>
      </c>
      <c r="G472" s="26">
        <v>33.33</v>
      </c>
      <c r="H472" s="26">
        <v>33.33</v>
      </c>
      <c r="I472" s="23" t="s">
        <v>143</v>
      </c>
    </row>
    <row r="473" spans="1:9" x14ac:dyDescent="0.25">
      <c r="A473" s="24">
        <v>101</v>
      </c>
      <c r="B473" s="25">
        <v>45323</v>
      </c>
      <c r="C473" s="24">
        <v>1459</v>
      </c>
      <c r="D473" s="24" t="s">
        <v>107</v>
      </c>
      <c r="E473" s="24" t="s">
        <v>156</v>
      </c>
      <c r="F473" s="26">
        <v>100</v>
      </c>
      <c r="G473" s="26">
        <v>33.33</v>
      </c>
      <c r="H473" s="26">
        <v>33.33</v>
      </c>
      <c r="I473" s="23" t="s">
        <v>142</v>
      </c>
    </row>
    <row r="474" spans="1:9" x14ac:dyDescent="0.25">
      <c r="A474" s="24">
        <v>101</v>
      </c>
      <c r="B474" s="25">
        <v>45323</v>
      </c>
      <c r="C474" s="24">
        <v>1459</v>
      </c>
      <c r="D474" s="24" t="s">
        <v>107</v>
      </c>
      <c r="E474" s="24" t="s">
        <v>157</v>
      </c>
      <c r="F474" s="26">
        <v>80</v>
      </c>
      <c r="G474" s="26">
        <v>33.340000000000003</v>
      </c>
      <c r="H474" s="26">
        <v>26.67</v>
      </c>
      <c r="I474" s="23" t="s">
        <v>141</v>
      </c>
    </row>
    <row r="475" spans="1:9" x14ac:dyDescent="0.25">
      <c r="A475" s="24">
        <v>101</v>
      </c>
      <c r="B475" s="25">
        <v>45323</v>
      </c>
      <c r="C475" s="24">
        <v>1462</v>
      </c>
      <c r="D475" s="24" t="s">
        <v>226</v>
      </c>
      <c r="E475" s="24" t="s">
        <v>154</v>
      </c>
      <c r="F475" s="26">
        <v>82.5</v>
      </c>
      <c r="G475" s="26">
        <v>100</v>
      </c>
      <c r="H475" s="26">
        <v>82.5</v>
      </c>
      <c r="I475" s="23" t="s">
        <v>140</v>
      </c>
    </row>
    <row r="476" spans="1:9" x14ac:dyDescent="0.25">
      <c r="A476" s="24">
        <v>101</v>
      </c>
      <c r="B476" s="25">
        <v>45323</v>
      </c>
      <c r="C476" s="24">
        <v>1464</v>
      </c>
      <c r="D476" s="24" t="s">
        <v>366</v>
      </c>
      <c r="E476" s="24" t="s">
        <v>154</v>
      </c>
      <c r="F476" s="26">
        <v>80</v>
      </c>
      <c r="G476" s="26">
        <v>100</v>
      </c>
      <c r="H476" s="26">
        <v>80</v>
      </c>
      <c r="I476" s="23" t="s">
        <v>140</v>
      </c>
    </row>
    <row r="477" spans="1:9" x14ac:dyDescent="0.25">
      <c r="A477" s="24">
        <v>101</v>
      </c>
      <c r="B477" s="25">
        <v>45323</v>
      </c>
      <c r="C477" s="24">
        <v>1481</v>
      </c>
      <c r="D477" s="24" t="s">
        <v>38</v>
      </c>
      <c r="E477" s="24" t="s">
        <v>185</v>
      </c>
      <c r="F477" s="26">
        <v>100</v>
      </c>
      <c r="G477" s="26">
        <v>21.5</v>
      </c>
      <c r="H477" s="26">
        <v>21.5</v>
      </c>
      <c r="I477" s="23" t="s">
        <v>139</v>
      </c>
    </row>
    <row r="478" spans="1:9" x14ac:dyDescent="0.25">
      <c r="A478" s="24">
        <v>101</v>
      </c>
      <c r="B478" s="25">
        <v>45323</v>
      </c>
      <c r="C478" s="24">
        <v>1481</v>
      </c>
      <c r="D478" s="24" t="s">
        <v>38</v>
      </c>
      <c r="E478" s="24" t="s">
        <v>154</v>
      </c>
      <c r="F478" s="26">
        <v>95</v>
      </c>
      <c r="G478" s="26">
        <v>28.5</v>
      </c>
      <c r="H478" s="26">
        <v>27.08</v>
      </c>
      <c r="I478" s="23" t="s">
        <v>140</v>
      </c>
    </row>
    <row r="479" spans="1:9" x14ac:dyDescent="0.25">
      <c r="A479" s="24">
        <v>101</v>
      </c>
      <c r="B479" s="25">
        <v>45323</v>
      </c>
      <c r="C479" s="24">
        <v>1481</v>
      </c>
      <c r="D479" s="24" t="s">
        <v>38</v>
      </c>
      <c r="E479" s="24" t="s">
        <v>155</v>
      </c>
      <c r="F479" s="26">
        <v>100</v>
      </c>
      <c r="G479" s="26">
        <v>16.670000000000002</v>
      </c>
      <c r="H479" s="26">
        <v>16.670000000000002</v>
      </c>
      <c r="I479" s="23" t="s">
        <v>143</v>
      </c>
    </row>
    <row r="480" spans="1:9" x14ac:dyDescent="0.25">
      <c r="A480" s="24">
        <v>101</v>
      </c>
      <c r="B480" s="25">
        <v>45323</v>
      </c>
      <c r="C480" s="24">
        <v>1481</v>
      </c>
      <c r="D480" s="24" t="s">
        <v>38</v>
      </c>
      <c r="E480" s="24" t="s">
        <v>156</v>
      </c>
      <c r="F480" s="26">
        <v>100</v>
      </c>
      <c r="G480" s="26">
        <v>16.670000000000002</v>
      </c>
      <c r="H480" s="26">
        <v>16.670000000000002</v>
      </c>
      <c r="I480" s="23" t="s">
        <v>142</v>
      </c>
    </row>
    <row r="481" spans="1:9" x14ac:dyDescent="0.25">
      <c r="A481" s="24">
        <v>101</v>
      </c>
      <c r="B481" s="25">
        <v>45323</v>
      </c>
      <c r="C481" s="24">
        <v>1481</v>
      </c>
      <c r="D481" s="24" t="s">
        <v>38</v>
      </c>
      <c r="E481" s="24" t="s">
        <v>157</v>
      </c>
      <c r="F481" s="26">
        <v>80</v>
      </c>
      <c r="G481" s="26">
        <v>16.66</v>
      </c>
      <c r="H481" s="26">
        <v>13.34</v>
      </c>
      <c r="I481" s="23" t="s">
        <v>141</v>
      </c>
    </row>
    <row r="482" spans="1:9" x14ac:dyDescent="0.25">
      <c r="A482" s="24">
        <v>101</v>
      </c>
      <c r="B482" s="25">
        <v>45323</v>
      </c>
      <c r="C482" s="24">
        <v>1482</v>
      </c>
      <c r="D482" s="24" t="s">
        <v>92</v>
      </c>
      <c r="E482" s="24" t="s">
        <v>154</v>
      </c>
      <c r="F482" s="26">
        <v>100</v>
      </c>
      <c r="G482" s="26">
        <v>50</v>
      </c>
      <c r="H482" s="26">
        <v>50</v>
      </c>
      <c r="I482" s="23" t="s">
        <v>140</v>
      </c>
    </row>
    <row r="483" spans="1:9" x14ac:dyDescent="0.25">
      <c r="A483" s="24">
        <v>101</v>
      </c>
      <c r="B483" s="25">
        <v>45323</v>
      </c>
      <c r="C483" s="24">
        <v>1482</v>
      </c>
      <c r="D483" s="24" t="s">
        <v>92</v>
      </c>
      <c r="E483" s="24" t="s">
        <v>155</v>
      </c>
      <c r="F483" s="26">
        <v>100</v>
      </c>
      <c r="G483" s="26">
        <v>16.670000000000002</v>
      </c>
      <c r="H483" s="26">
        <v>16.670000000000002</v>
      </c>
      <c r="I483" s="23" t="s">
        <v>143</v>
      </c>
    </row>
    <row r="484" spans="1:9" x14ac:dyDescent="0.25">
      <c r="A484" s="24">
        <v>101</v>
      </c>
      <c r="B484" s="25">
        <v>45323</v>
      </c>
      <c r="C484" s="24">
        <v>1482</v>
      </c>
      <c r="D484" s="24" t="s">
        <v>92</v>
      </c>
      <c r="E484" s="24" t="s">
        <v>156</v>
      </c>
      <c r="F484" s="26">
        <v>100</v>
      </c>
      <c r="G484" s="26">
        <v>16.670000000000002</v>
      </c>
      <c r="H484" s="26">
        <v>16.670000000000002</v>
      </c>
      <c r="I484" s="23" t="s">
        <v>142</v>
      </c>
    </row>
    <row r="485" spans="1:9" x14ac:dyDescent="0.25">
      <c r="A485" s="24">
        <v>101</v>
      </c>
      <c r="B485" s="25">
        <v>45323</v>
      </c>
      <c r="C485" s="24">
        <v>1482</v>
      </c>
      <c r="D485" s="24" t="s">
        <v>92</v>
      </c>
      <c r="E485" s="24" t="s">
        <v>157</v>
      </c>
      <c r="F485" s="26">
        <v>15</v>
      </c>
      <c r="G485" s="26">
        <v>16.66</v>
      </c>
      <c r="H485" s="26">
        <v>2.5</v>
      </c>
      <c r="I485" s="23" t="s">
        <v>141</v>
      </c>
    </row>
    <row r="486" spans="1:9" x14ac:dyDescent="0.25">
      <c r="A486" s="24">
        <v>101</v>
      </c>
      <c r="B486" s="25">
        <v>45323</v>
      </c>
      <c r="C486" s="24">
        <v>1484</v>
      </c>
      <c r="D486" s="24" t="s">
        <v>126</v>
      </c>
      <c r="E486" s="24" t="s">
        <v>155</v>
      </c>
      <c r="F486" s="26">
        <v>100</v>
      </c>
      <c r="G486" s="26">
        <v>33.33</v>
      </c>
      <c r="H486" s="26">
        <v>33.33</v>
      </c>
      <c r="I486" s="23" t="s">
        <v>143</v>
      </c>
    </row>
    <row r="487" spans="1:9" x14ac:dyDescent="0.25">
      <c r="A487" s="24">
        <v>101</v>
      </c>
      <c r="B487" s="25">
        <v>45323</v>
      </c>
      <c r="C487" s="24">
        <v>1484</v>
      </c>
      <c r="D487" s="24" t="s">
        <v>126</v>
      </c>
      <c r="E487" s="24" t="s">
        <v>156</v>
      </c>
      <c r="F487" s="26">
        <v>100</v>
      </c>
      <c r="G487" s="26">
        <v>33.33</v>
      </c>
      <c r="H487" s="26">
        <v>33.33</v>
      </c>
      <c r="I487" s="23" t="s">
        <v>142</v>
      </c>
    </row>
    <row r="488" spans="1:9" x14ac:dyDescent="0.25">
      <c r="A488" s="24">
        <v>101</v>
      </c>
      <c r="B488" s="25">
        <v>45323</v>
      </c>
      <c r="C488" s="24">
        <v>1484</v>
      </c>
      <c r="D488" s="24" t="s">
        <v>126</v>
      </c>
      <c r="E488" s="24" t="s">
        <v>157</v>
      </c>
      <c r="F488" s="26">
        <v>80</v>
      </c>
      <c r="G488" s="26">
        <v>33.340000000000003</v>
      </c>
      <c r="H488" s="26">
        <v>26.67</v>
      </c>
      <c r="I488" s="23" t="s">
        <v>141</v>
      </c>
    </row>
    <row r="489" spans="1:9" x14ac:dyDescent="0.25">
      <c r="A489" s="24">
        <v>101</v>
      </c>
      <c r="B489" s="25">
        <v>45323</v>
      </c>
      <c r="C489" s="24">
        <v>1495</v>
      </c>
      <c r="D489" s="24" t="s">
        <v>15</v>
      </c>
      <c r="E489" s="24" t="s">
        <v>185</v>
      </c>
      <c r="F489" s="26">
        <v>100</v>
      </c>
      <c r="G489" s="26">
        <v>21.5</v>
      </c>
      <c r="H489" s="26">
        <v>21.5</v>
      </c>
      <c r="I489" s="23" t="s">
        <v>139</v>
      </c>
    </row>
    <row r="490" spans="1:9" x14ac:dyDescent="0.25">
      <c r="A490" s="24">
        <v>101</v>
      </c>
      <c r="B490" s="25">
        <v>45323</v>
      </c>
      <c r="C490" s="24">
        <v>1495</v>
      </c>
      <c r="D490" s="24" t="s">
        <v>15</v>
      </c>
      <c r="E490" s="24" t="s">
        <v>154</v>
      </c>
      <c r="F490" s="26">
        <v>100</v>
      </c>
      <c r="G490" s="26">
        <v>28.5</v>
      </c>
      <c r="H490" s="26">
        <v>28.5</v>
      </c>
      <c r="I490" s="23" t="s">
        <v>140</v>
      </c>
    </row>
    <row r="491" spans="1:9" x14ac:dyDescent="0.25">
      <c r="A491" s="24">
        <v>101</v>
      </c>
      <c r="B491" s="25">
        <v>45323</v>
      </c>
      <c r="C491" s="24">
        <v>1495</v>
      </c>
      <c r="D491" s="24" t="s">
        <v>15</v>
      </c>
      <c r="E491" s="24" t="s">
        <v>155</v>
      </c>
      <c r="F491" s="26">
        <v>100</v>
      </c>
      <c r="G491" s="26">
        <v>16.670000000000002</v>
      </c>
      <c r="H491" s="26">
        <v>16.670000000000002</v>
      </c>
      <c r="I491" s="23" t="s">
        <v>143</v>
      </c>
    </row>
    <row r="492" spans="1:9" x14ac:dyDescent="0.25">
      <c r="A492" s="24">
        <v>101</v>
      </c>
      <c r="B492" s="25">
        <v>45323</v>
      </c>
      <c r="C492" s="24">
        <v>1495</v>
      </c>
      <c r="D492" s="24" t="s">
        <v>15</v>
      </c>
      <c r="E492" s="24" t="s">
        <v>156</v>
      </c>
      <c r="F492" s="26">
        <v>100</v>
      </c>
      <c r="G492" s="26">
        <v>16.670000000000002</v>
      </c>
      <c r="H492" s="26">
        <v>16.670000000000002</v>
      </c>
      <c r="I492" s="23" t="s">
        <v>142</v>
      </c>
    </row>
    <row r="493" spans="1:9" x14ac:dyDescent="0.25">
      <c r="A493" s="24">
        <v>101</v>
      </c>
      <c r="B493" s="25">
        <v>45323</v>
      </c>
      <c r="C493" s="24">
        <v>1495</v>
      </c>
      <c r="D493" s="24" t="s">
        <v>15</v>
      </c>
      <c r="E493" s="24" t="s">
        <v>157</v>
      </c>
      <c r="F493" s="26">
        <v>90</v>
      </c>
      <c r="G493" s="26">
        <v>16.66</v>
      </c>
      <c r="H493" s="26">
        <v>15</v>
      </c>
      <c r="I493" s="23" t="s">
        <v>141</v>
      </c>
    </row>
    <row r="494" spans="1:9" x14ac:dyDescent="0.25">
      <c r="A494" s="24">
        <v>101</v>
      </c>
      <c r="B494" s="25">
        <v>45323</v>
      </c>
      <c r="C494" s="24">
        <v>1496</v>
      </c>
      <c r="D494" s="24" t="s">
        <v>128</v>
      </c>
      <c r="E494" s="24" t="s">
        <v>154</v>
      </c>
      <c r="F494" s="26">
        <v>62.380899999999997</v>
      </c>
      <c r="G494" s="26">
        <v>87.5</v>
      </c>
      <c r="H494" s="26">
        <v>54.58</v>
      </c>
      <c r="I494" s="23" t="s">
        <v>140</v>
      </c>
    </row>
    <row r="495" spans="1:9" x14ac:dyDescent="0.25">
      <c r="A495" s="24">
        <v>101</v>
      </c>
      <c r="B495" s="25">
        <v>45323</v>
      </c>
      <c r="C495" s="24">
        <v>1496</v>
      </c>
      <c r="D495" s="24" t="s">
        <v>128</v>
      </c>
      <c r="E495" s="24" t="s">
        <v>155</v>
      </c>
      <c r="F495" s="26">
        <v>100</v>
      </c>
      <c r="G495" s="26">
        <v>4.17</v>
      </c>
      <c r="H495" s="26">
        <v>4.17</v>
      </c>
      <c r="I495" s="23" t="s">
        <v>143</v>
      </c>
    </row>
    <row r="496" spans="1:9" x14ac:dyDescent="0.25">
      <c r="A496" s="24">
        <v>101</v>
      </c>
      <c r="B496" s="25">
        <v>45323</v>
      </c>
      <c r="C496" s="24">
        <v>1496</v>
      </c>
      <c r="D496" s="24" t="s">
        <v>128</v>
      </c>
      <c r="E496" s="24" t="s">
        <v>156</v>
      </c>
      <c r="F496" s="26">
        <v>100</v>
      </c>
      <c r="G496" s="26">
        <v>4.17</v>
      </c>
      <c r="H496" s="26">
        <v>4.17</v>
      </c>
      <c r="I496" s="23" t="s">
        <v>142</v>
      </c>
    </row>
    <row r="497" spans="1:9" x14ac:dyDescent="0.25">
      <c r="A497" s="24">
        <v>101</v>
      </c>
      <c r="B497" s="25">
        <v>45323</v>
      </c>
      <c r="C497" s="24">
        <v>1496</v>
      </c>
      <c r="D497" s="24" t="s">
        <v>128</v>
      </c>
      <c r="E497" s="24" t="s">
        <v>157</v>
      </c>
      <c r="F497" s="26">
        <v>80</v>
      </c>
      <c r="G497" s="26">
        <v>4.16</v>
      </c>
      <c r="H497" s="26">
        <v>3.34</v>
      </c>
      <c r="I497" s="23" t="s">
        <v>141</v>
      </c>
    </row>
    <row r="498" spans="1:9" x14ac:dyDescent="0.25">
      <c r="A498" s="24">
        <v>101</v>
      </c>
      <c r="B498" s="25">
        <v>45323</v>
      </c>
      <c r="C498" s="24">
        <v>1497</v>
      </c>
      <c r="D498" s="24" t="s">
        <v>211</v>
      </c>
      <c r="E498" s="24" t="s">
        <v>154</v>
      </c>
      <c r="F498" s="26">
        <v>78.333399999999997</v>
      </c>
      <c r="G498" s="26">
        <v>66.67</v>
      </c>
      <c r="H498" s="26">
        <v>52.22</v>
      </c>
      <c r="I498" s="23" t="s">
        <v>140</v>
      </c>
    </row>
    <row r="499" spans="1:9" x14ac:dyDescent="0.25">
      <c r="A499" s="24">
        <v>101</v>
      </c>
      <c r="B499" s="25">
        <v>45323</v>
      </c>
      <c r="C499" s="24">
        <v>1497</v>
      </c>
      <c r="D499" s="24" t="s">
        <v>211</v>
      </c>
      <c r="E499" s="24" t="s">
        <v>155</v>
      </c>
      <c r="F499" s="26">
        <v>100</v>
      </c>
      <c r="G499" s="26">
        <v>11.11</v>
      </c>
      <c r="H499" s="26">
        <v>11.11</v>
      </c>
      <c r="I499" s="23" t="s">
        <v>143</v>
      </c>
    </row>
    <row r="500" spans="1:9" x14ac:dyDescent="0.25">
      <c r="A500" s="24">
        <v>101</v>
      </c>
      <c r="B500" s="25">
        <v>45323</v>
      </c>
      <c r="C500" s="24">
        <v>1497</v>
      </c>
      <c r="D500" s="24" t="s">
        <v>211</v>
      </c>
      <c r="E500" s="24" t="s">
        <v>156</v>
      </c>
      <c r="F500" s="26">
        <v>100</v>
      </c>
      <c r="G500" s="26">
        <v>11.11</v>
      </c>
      <c r="H500" s="26">
        <v>11.11</v>
      </c>
      <c r="I500" s="23" t="s">
        <v>142</v>
      </c>
    </row>
    <row r="501" spans="1:9" x14ac:dyDescent="0.25">
      <c r="A501" s="24">
        <v>101</v>
      </c>
      <c r="B501" s="25">
        <v>45323</v>
      </c>
      <c r="C501" s="24">
        <v>1497</v>
      </c>
      <c r="D501" s="24" t="s">
        <v>211</v>
      </c>
      <c r="E501" s="24" t="s">
        <v>157</v>
      </c>
      <c r="F501" s="26">
        <v>80</v>
      </c>
      <c r="G501" s="26">
        <v>11.11</v>
      </c>
      <c r="H501" s="26">
        <v>8.89</v>
      </c>
      <c r="I501" s="23" t="s">
        <v>141</v>
      </c>
    </row>
    <row r="502" spans="1:9" x14ac:dyDescent="0.25">
      <c r="A502" s="24">
        <v>101</v>
      </c>
      <c r="B502" s="25">
        <v>45323</v>
      </c>
      <c r="C502" s="24">
        <v>1522</v>
      </c>
      <c r="D502" s="24" t="s">
        <v>225</v>
      </c>
      <c r="E502" s="24" t="s">
        <v>154</v>
      </c>
      <c r="F502" s="26">
        <v>50</v>
      </c>
      <c r="G502" s="26">
        <v>100</v>
      </c>
      <c r="H502" s="26">
        <v>50</v>
      </c>
      <c r="I502" s="23" t="s">
        <v>140</v>
      </c>
    </row>
    <row r="503" spans="1:9" x14ac:dyDescent="0.25">
      <c r="A503" s="24">
        <v>101</v>
      </c>
      <c r="B503" s="25">
        <v>45323</v>
      </c>
      <c r="C503" s="24">
        <v>1779</v>
      </c>
      <c r="D503" s="24" t="s">
        <v>212</v>
      </c>
      <c r="E503" s="24" t="s">
        <v>154</v>
      </c>
      <c r="F503" s="26">
        <v>100</v>
      </c>
      <c r="G503" s="26">
        <v>100</v>
      </c>
      <c r="H503" s="26">
        <v>100</v>
      </c>
      <c r="I503" s="23" t="s">
        <v>140</v>
      </c>
    </row>
    <row r="504" spans="1:9" x14ac:dyDescent="0.25">
      <c r="A504" s="24">
        <v>101</v>
      </c>
      <c r="B504" s="25">
        <v>45323</v>
      </c>
      <c r="C504" s="24">
        <v>1781</v>
      </c>
      <c r="D504" s="24" t="s">
        <v>306</v>
      </c>
      <c r="E504" s="24" t="s">
        <v>154</v>
      </c>
      <c r="F504" s="26">
        <v>100</v>
      </c>
      <c r="G504" s="26">
        <v>100</v>
      </c>
      <c r="H504" s="26">
        <v>100</v>
      </c>
      <c r="I504" s="23" t="s">
        <v>140</v>
      </c>
    </row>
    <row r="505" spans="1:9" x14ac:dyDescent="0.25">
      <c r="A505" s="24">
        <v>101</v>
      </c>
      <c r="B505" s="25">
        <v>45323</v>
      </c>
      <c r="C505" s="24">
        <v>1784</v>
      </c>
      <c r="D505" s="24" t="s">
        <v>197</v>
      </c>
      <c r="E505" s="24" t="s">
        <v>154</v>
      </c>
      <c r="F505" s="26">
        <v>70</v>
      </c>
      <c r="G505" s="26">
        <v>100</v>
      </c>
      <c r="H505" s="26">
        <v>70</v>
      </c>
      <c r="I505" s="23" t="s">
        <v>140</v>
      </c>
    </row>
    <row r="506" spans="1:9" x14ac:dyDescent="0.25">
      <c r="A506" s="24">
        <v>101</v>
      </c>
      <c r="B506" s="25">
        <v>45323</v>
      </c>
      <c r="C506" s="24">
        <v>1796</v>
      </c>
      <c r="D506" s="24" t="s">
        <v>59</v>
      </c>
      <c r="E506" s="24" t="s">
        <v>155</v>
      </c>
      <c r="F506" s="26">
        <v>100</v>
      </c>
      <c r="G506" s="26">
        <v>33.33</v>
      </c>
      <c r="H506" s="26">
        <v>33.33</v>
      </c>
      <c r="I506" s="23" t="s">
        <v>143</v>
      </c>
    </row>
    <row r="507" spans="1:9" x14ac:dyDescent="0.25">
      <c r="A507" s="24">
        <v>101</v>
      </c>
      <c r="B507" s="25">
        <v>45323</v>
      </c>
      <c r="C507" s="24">
        <v>1796</v>
      </c>
      <c r="D507" s="24" t="s">
        <v>59</v>
      </c>
      <c r="E507" s="24" t="s">
        <v>156</v>
      </c>
      <c r="F507" s="26">
        <v>100</v>
      </c>
      <c r="G507" s="26">
        <v>33.33</v>
      </c>
      <c r="H507" s="26">
        <v>33.33</v>
      </c>
      <c r="I507" s="23" t="s">
        <v>142</v>
      </c>
    </row>
    <row r="508" spans="1:9" x14ac:dyDescent="0.25">
      <c r="A508" s="24">
        <v>101</v>
      </c>
      <c r="B508" s="25">
        <v>45323</v>
      </c>
      <c r="C508" s="24">
        <v>1796</v>
      </c>
      <c r="D508" s="24" t="s">
        <v>59</v>
      </c>
      <c r="E508" s="24" t="s">
        <v>157</v>
      </c>
      <c r="F508" s="26">
        <v>100</v>
      </c>
      <c r="G508" s="26">
        <v>33.340000000000003</v>
      </c>
      <c r="H508" s="26">
        <v>33.340000000000003</v>
      </c>
      <c r="I508" s="23" t="s">
        <v>141</v>
      </c>
    </row>
    <row r="509" spans="1:9" x14ac:dyDescent="0.25">
      <c r="A509" s="24">
        <v>101</v>
      </c>
      <c r="B509" s="25">
        <v>45323</v>
      </c>
      <c r="C509" s="24">
        <v>1806</v>
      </c>
      <c r="D509" s="24" t="s">
        <v>4</v>
      </c>
      <c r="E509" s="24" t="s">
        <v>155</v>
      </c>
      <c r="F509" s="26">
        <v>100</v>
      </c>
      <c r="G509" s="26">
        <v>33.33</v>
      </c>
      <c r="H509" s="26">
        <v>33.33</v>
      </c>
      <c r="I509" s="23" t="s">
        <v>143</v>
      </c>
    </row>
    <row r="510" spans="1:9" x14ac:dyDescent="0.25">
      <c r="A510" s="24">
        <v>101</v>
      </c>
      <c r="B510" s="25">
        <v>45323</v>
      </c>
      <c r="C510" s="24">
        <v>1806</v>
      </c>
      <c r="D510" s="24" t="s">
        <v>4</v>
      </c>
      <c r="E510" s="24" t="s">
        <v>156</v>
      </c>
      <c r="F510" s="26">
        <v>100</v>
      </c>
      <c r="G510" s="26">
        <v>33.33</v>
      </c>
      <c r="H510" s="26">
        <v>33.33</v>
      </c>
      <c r="I510" s="23" t="s">
        <v>142</v>
      </c>
    </row>
    <row r="511" spans="1:9" x14ac:dyDescent="0.25">
      <c r="A511" s="24">
        <v>101</v>
      </c>
      <c r="B511" s="25">
        <v>45323</v>
      </c>
      <c r="C511" s="24">
        <v>1806</v>
      </c>
      <c r="D511" s="24" t="s">
        <v>4</v>
      </c>
      <c r="E511" s="24" t="s">
        <v>157</v>
      </c>
      <c r="F511" s="26">
        <v>90</v>
      </c>
      <c r="G511" s="26">
        <v>33.340000000000003</v>
      </c>
      <c r="H511" s="26">
        <v>30.01</v>
      </c>
      <c r="I511" s="23" t="s">
        <v>141</v>
      </c>
    </row>
    <row r="512" spans="1:9" x14ac:dyDescent="0.25">
      <c r="A512" s="24">
        <v>101</v>
      </c>
      <c r="B512" s="25">
        <v>45323</v>
      </c>
      <c r="C512" s="24">
        <v>1811</v>
      </c>
      <c r="D512" s="24" t="s">
        <v>44</v>
      </c>
      <c r="E512" s="24" t="s">
        <v>155</v>
      </c>
      <c r="F512" s="26">
        <v>100</v>
      </c>
      <c r="G512" s="26">
        <v>33.33</v>
      </c>
      <c r="H512" s="26">
        <v>33.33</v>
      </c>
      <c r="I512" s="23" t="s">
        <v>143</v>
      </c>
    </row>
    <row r="513" spans="1:9" x14ac:dyDescent="0.25">
      <c r="A513" s="24">
        <v>101</v>
      </c>
      <c r="B513" s="25">
        <v>45323</v>
      </c>
      <c r="C513" s="24">
        <v>1811</v>
      </c>
      <c r="D513" s="24" t="s">
        <v>44</v>
      </c>
      <c r="E513" s="24" t="s">
        <v>156</v>
      </c>
      <c r="F513" s="26">
        <v>100</v>
      </c>
      <c r="G513" s="26">
        <v>33.33</v>
      </c>
      <c r="H513" s="26">
        <v>33.33</v>
      </c>
      <c r="I513" s="23" t="s">
        <v>142</v>
      </c>
    </row>
    <row r="514" spans="1:9" x14ac:dyDescent="0.25">
      <c r="A514" s="24">
        <v>101</v>
      </c>
      <c r="B514" s="25">
        <v>45323</v>
      </c>
      <c r="C514" s="24">
        <v>1811</v>
      </c>
      <c r="D514" s="24" t="s">
        <v>44</v>
      </c>
      <c r="E514" s="24" t="s">
        <v>157</v>
      </c>
      <c r="F514" s="26">
        <v>80</v>
      </c>
      <c r="G514" s="26">
        <v>33.340000000000003</v>
      </c>
      <c r="H514" s="26">
        <v>26.67</v>
      </c>
      <c r="I514" s="23" t="s">
        <v>141</v>
      </c>
    </row>
    <row r="515" spans="1:9" x14ac:dyDescent="0.25">
      <c r="A515" s="24">
        <v>101</v>
      </c>
      <c r="B515" s="25">
        <v>45323</v>
      </c>
      <c r="C515" s="24">
        <v>1815</v>
      </c>
      <c r="D515" s="24" t="s">
        <v>219</v>
      </c>
      <c r="E515" s="24" t="s">
        <v>154</v>
      </c>
      <c r="F515" s="26">
        <v>100</v>
      </c>
      <c r="G515" s="26">
        <v>100</v>
      </c>
      <c r="H515" s="26">
        <v>100</v>
      </c>
      <c r="I515" s="23" t="s">
        <v>140</v>
      </c>
    </row>
    <row r="516" spans="1:9" x14ac:dyDescent="0.25">
      <c r="A516" s="24">
        <v>101</v>
      </c>
      <c r="B516" s="25">
        <v>45323</v>
      </c>
      <c r="C516" s="24">
        <v>1816</v>
      </c>
      <c r="D516" s="24" t="s">
        <v>213</v>
      </c>
      <c r="E516" s="24" t="s">
        <v>154</v>
      </c>
      <c r="F516" s="26">
        <v>80</v>
      </c>
      <c r="G516" s="26">
        <v>100</v>
      </c>
      <c r="H516" s="26">
        <v>80</v>
      </c>
      <c r="I516" s="23" t="s">
        <v>140</v>
      </c>
    </row>
    <row r="517" spans="1:9" x14ac:dyDescent="0.25">
      <c r="A517" s="24">
        <v>101</v>
      </c>
      <c r="B517" s="25">
        <v>45323</v>
      </c>
      <c r="C517" s="24">
        <v>1823</v>
      </c>
      <c r="D517" s="24" t="s">
        <v>214</v>
      </c>
      <c r="E517" s="24" t="s">
        <v>154</v>
      </c>
      <c r="F517" s="26">
        <v>60</v>
      </c>
      <c r="G517" s="26">
        <v>50</v>
      </c>
      <c r="H517" s="26">
        <v>30</v>
      </c>
      <c r="I517" s="23" t="s">
        <v>140</v>
      </c>
    </row>
    <row r="518" spans="1:9" x14ac:dyDescent="0.25">
      <c r="A518" s="24">
        <v>101</v>
      </c>
      <c r="B518" s="25">
        <v>45323</v>
      </c>
      <c r="C518" s="24">
        <v>1823</v>
      </c>
      <c r="D518" s="24" t="s">
        <v>214</v>
      </c>
      <c r="E518" s="24" t="s">
        <v>155</v>
      </c>
      <c r="F518" s="26">
        <v>100</v>
      </c>
      <c r="G518" s="26">
        <v>16.670000000000002</v>
      </c>
      <c r="H518" s="26">
        <v>16.670000000000002</v>
      </c>
      <c r="I518" s="23" t="s">
        <v>143</v>
      </c>
    </row>
    <row r="519" spans="1:9" x14ac:dyDescent="0.25">
      <c r="A519" s="24">
        <v>101</v>
      </c>
      <c r="B519" s="25">
        <v>45323</v>
      </c>
      <c r="C519" s="24">
        <v>1823</v>
      </c>
      <c r="D519" s="24" t="s">
        <v>214</v>
      </c>
      <c r="E519" s="24" t="s">
        <v>156</v>
      </c>
      <c r="F519" s="26">
        <v>100</v>
      </c>
      <c r="G519" s="26">
        <v>16.670000000000002</v>
      </c>
      <c r="H519" s="26">
        <v>16.670000000000002</v>
      </c>
      <c r="I519" s="23" t="s">
        <v>142</v>
      </c>
    </row>
    <row r="520" spans="1:9" x14ac:dyDescent="0.25">
      <c r="A520" s="24">
        <v>101</v>
      </c>
      <c r="B520" s="25">
        <v>45323</v>
      </c>
      <c r="C520" s="24">
        <v>1823</v>
      </c>
      <c r="D520" s="24" t="s">
        <v>214</v>
      </c>
      <c r="E520" s="24" t="s">
        <v>157</v>
      </c>
      <c r="F520" s="26">
        <v>80</v>
      </c>
      <c r="G520" s="26">
        <v>16.66</v>
      </c>
      <c r="H520" s="26">
        <v>13.34</v>
      </c>
      <c r="I520" s="23" t="s">
        <v>141</v>
      </c>
    </row>
    <row r="521" spans="1:9" x14ac:dyDescent="0.25">
      <c r="A521" s="24">
        <v>101</v>
      </c>
      <c r="B521" s="25">
        <v>45323</v>
      </c>
      <c r="C521" s="24">
        <v>1827</v>
      </c>
      <c r="D521" s="24" t="s">
        <v>13</v>
      </c>
      <c r="E521" s="24" t="s">
        <v>155</v>
      </c>
      <c r="F521" s="26">
        <v>100</v>
      </c>
      <c r="G521" s="26">
        <v>33.33</v>
      </c>
      <c r="H521" s="26">
        <v>33.33</v>
      </c>
      <c r="I521" s="23" t="s">
        <v>143</v>
      </c>
    </row>
    <row r="522" spans="1:9" x14ac:dyDescent="0.25">
      <c r="A522" s="24">
        <v>101</v>
      </c>
      <c r="B522" s="25">
        <v>45323</v>
      </c>
      <c r="C522" s="24">
        <v>1827</v>
      </c>
      <c r="D522" s="24" t="s">
        <v>13</v>
      </c>
      <c r="E522" s="24" t="s">
        <v>156</v>
      </c>
      <c r="F522" s="26">
        <v>100</v>
      </c>
      <c r="G522" s="26">
        <v>33.33</v>
      </c>
      <c r="H522" s="26">
        <v>33.33</v>
      </c>
      <c r="I522" s="23" t="s">
        <v>142</v>
      </c>
    </row>
    <row r="523" spans="1:9" x14ac:dyDescent="0.25">
      <c r="A523" s="24">
        <v>101</v>
      </c>
      <c r="B523" s="25">
        <v>45323</v>
      </c>
      <c r="C523" s="24">
        <v>1827</v>
      </c>
      <c r="D523" s="24" t="s">
        <v>13</v>
      </c>
      <c r="E523" s="24" t="s">
        <v>157</v>
      </c>
      <c r="F523" s="26">
        <v>90</v>
      </c>
      <c r="G523" s="26">
        <v>33.340000000000003</v>
      </c>
      <c r="H523" s="26">
        <v>30.01</v>
      </c>
      <c r="I523" s="23" t="s">
        <v>141</v>
      </c>
    </row>
    <row r="524" spans="1:9" x14ac:dyDescent="0.25">
      <c r="A524" s="24">
        <v>101</v>
      </c>
      <c r="B524" s="25">
        <v>45323</v>
      </c>
      <c r="C524" s="24">
        <v>1828</v>
      </c>
      <c r="D524" s="24" t="s">
        <v>132</v>
      </c>
      <c r="E524" s="24" t="s">
        <v>154</v>
      </c>
      <c r="F524" s="26">
        <v>80.202399999999997</v>
      </c>
      <c r="G524" s="26">
        <v>88.89</v>
      </c>
      <c r="H524" s="26">
        <v>71.290000000000006</v>
      </c>
      <c r="I524" s="23" t="s">
        <v>140</v>
      </c>
    </row>
    <row r="525" spans="1:9" x14ac:dyDescent="0.25">
      <c r="A525" s="24">
        <v>101</v>
      </c>
      <c r="B525" s="25">
        <v>45323</v>
      </c>
      <c r="C525" s="24">
        <v>1828</v>
      </c>
      <c r="D525" s="24" t="s">
        <v>132</v>
      </c>
      <c r="E525" s="24" t="s">
        <v>155</v>
      </c>
      <c r="F525" s="26">
        <v>100</v>
      </c>
      <c r="G525" s="26">
        <v>3.7</v>
      </c>
      <c r="H525" s="26">
        <v>3.7</v>
      </c>
      <c r="I525" s="23" t="s">
        <v>143</v>
      </c>
    </row>
    <row r="526" spans="1:9" x14ac:dyDescent="0.25">
      <c r="A526" s="24">
        <v>101</v>
      </c>
      <c r="B526" s="25">
        <v>45323</v>
      </c>
      <c r="C526" s="24">
        <v>1828</v>
      </c>
      <c r="D526" s="24" t="s">
        <v>132</v>
      </c>
      <c r="E526" s="24" t="s">
        <v>156</v>
      </c>
      <c r="F526" s="26">
        <v>100</v>
      </c>
      <c r="G526" s="26">
        <v>3.7</v>
      </c>
      <c r="H526" s="26">
        <v>3.7</v>
      </c>
      <c r="I526" s="23" t="s">
        <v>142</v>
      </c>
    </row>
    <row r="527" spans="1:9" x14ac:dyDescent="0.25">
      <c r="A527" s="24">
        <v>101</v>
      </c>
      <c r="B527" s="25">
        <v>45323</v>
      </c>
      <c r="C527" s="24">
        <v>1828</v>
      </c>
      <c r="D527" s="24" t="s">
        <v>132</v>
      </c>
      <c r="E527" s="24" t="s">
        <v>157</v>
      </c>
      <c r="F527" s="26">
        <v>80</v>
      </c>
      <c r="G527" s="26">
        <v>3.7</v>
      </c>
      <c r="H527" s="26">
        <v>2.96</v>
      </c>
      <c r="I527" s="23" t="s">
        <v>141</v>
      </c>
    </row>
    <row r="528" spans="1:9" x14ac:dyDescent="0.25">
      <c r="A528" s="24">
        <v>101</v>
      </c>
      <c r="B528" s="25">
        <v>45323</v>
      </c>
      <c r="C528" s="24">
        <v>1829</v>
      </c>
      <c r="D528" s="24" t="s">
        <v>78</v>
      </c>
      <c r="E528" s="24" t="s">
        <v>155</v>
      </c>
      <c r="F528" s="26">
        <v>100</v>
      </c>
      <c r="G528" s="26">
        <v>33.33</v>
      </c>
      <c r="H528" s="26">
        <v>33.33</v>
      </c>
      <c r="I528" s="23" t="s">
        <v>143</v>
      </c>
    </row>
    <row r="529" spans="1:9" x14ac:dyDescent="0.25">
      <c r="A529" s="24">
        <v>101</v>
      </c>
      <c r="B529" s="25">
        <v>45323</v>
      </c>
      <c r="C529" s="24">
        <v>1829</v>
      </c>
      <c r="D529" s="24" t="s">
        <v>78</v>
      </c>
      <c r="E529" s="24" t="s">
        <v>156</v>
      </c>
      <c r="F529" s="26">
        <v>100</v>
      </c>
      <c r="G529" s="26">
        <v>33.33</v>
      </c>
      <c r="H529" s="26">
        <v>33.33</v>
      </c>
      <c r="I529" s="23" t="s">
        <v>142</v>
      </c>
    </row>
    <row r="530" spans="1:9" x14ac:dyDescent="0.25">
      <c r="A530" s="24">
        <v>101</v>
      </c>
      <c r="B530" s="25">
        <v>45323</v>
      </c>
      <c r="C530" s="24">
        <v>1829</v>
      </c>
      <c r="D530" s="24" t="s">
        <v>78</v>
      </c>
      <c r="E530" s="24" t="s">
        <v>157</v>
      </c>
      <c r="F530" s="26">
        <v>100</v>
      </c>
      <c r="G530" s="26">
        <v>33.340000000000003</v>
      </c>
      <c r="H530" s="26">
        <v>33.340000000000003</v>
      </c>
      <c r="I530" s="23" t="s">
        <v>141</v>
      </c>
    </row>
    <row r="531" spans="1:9" x14ac:dyDescent="0.25">
      <c r="A531" s="24">
        <v>101</v>
      </c>
      <c r="B531" s="25">
        <v>45323</v>
      </c>
      <c r="C531" s="24">
        <v>1832</v>
      </c>
      <c r="D531" s="24" t="s">
        <v>18</v>
      </c>
      <c r="E531" s="24" t="s">
        <v>154</v>
      </c>
      <c r="F531" s="26">
        <v>0</v>
      </c>
      <c r="G531" s="26">
        <v>100</v>
      </c>
      <c r="H531" s="26">
        <v>0</v>
      </c>
      <c r="I531" s="23" t="s">
        <v>140</v>
      </c>
    </row>
    <row r="532" spans="1:9" x14ac:dyDescent="0.25">
      <c r="A532" s="24">
        <v>101</v>
      </c>
      <c r="B532" s="25">
        <v>45323</v>
      </c>
      <c r="C532" s="24">
        <v>1874</v>
      </c>
      <c r="D532" s="24" t="s">
        <v>86</v>
      </c>
      <c r="E532" s="24" t="s">
        <v>154</v>
      </c>
      <c r="F532" s="26">
        <v>100</v>
      </c>
      <c r="G532" s="26">
        <v>100</v>
      </c>
      <c r="H532" s="26">
        <v>100</v>
      </c>
      <c r="I532" s="23" t="s">
        <v>140</v>
      </c>
    </row>
    <row r="533" spans="1:9" x14ac:dyDescent="0.25">
      <c r="A533" s="24">
        <v>101</v>
      </c>
      <c r="B533" s="25">
        <v>45323</v>
      </c>
      <c r="C533" s="24">
        <v>1875</v>
      </c>
      <c r="D533" s="24" t="s">
        <v>86</v>
      </c>
      <c r="E533" s="24" t="s">
        <v>154</v>
      </c>
      <c r="F533" s="26">
        <v>40</v>
      </c>
      <c r="G533" s="26">
        <v>66.67</v>
      </c>
      <c r="H533" s="26">
        <v>26.67</v>
      </c>
      <c r="I533" s="23" t="s">
        <v>140</v>
      </c>
    </row>
    <row r="534" spans="1:9" x14ac:dyDescent="0.25">
      <c r="A534" s="24">
        <v>101</v>
      </c>
      <c r="B534" s="25">
        <v>45323</v>
      </c>
      <c r="C534" s="24">
        <v>1875</v>
      </c>
      <c r="D534" s="24" t="s">
        <v>86</v>
      </c>
      <c r="E534" s="24" t="s">
        <v>155</v>
      </c>
      <c r="F534" s="26">
        <v>100</v>
      </c>
      <c r="G534" s="26">
        <v>11.11</v>
      </c>
      <c r="H534" s="26">
        <v>11.11</v>
      </c>
      <c r="I534" s="23" t="s">
        <v>143</v>
      </c>
    </row>
    <row r="535" spans="1:9" x14ac:dyDescent="0.25">
      <c r="A535" s="24">
        <v>101</v>
      </c>
      <c r="B535" s="25">
        <v>45323</v>
      </c>
      <c r="C535" s="24">
        <v>1875</v>
      </c>
      <c r="D535" s="24" t="s">
        <v>86</v>
      </c>
      <c r="E535" s="24" t="s">
        <v>156</v>
      </c>
      <c r="F535" s="26">
        <v>100</v>
      </c>
      <c r="G535" s="26">
        <v>11.11</v>
      </c>
      <c r="H535" s="26">
        <v>11.11</v>
      </c>
      <c r="I535" s="23" t="s">
        <v>142</v>
      </c>
    </row>
    <row r="536" spans="1:9" x14ac:dyDescent="0.25">
      <c r="A536" s="24">
        <v>101</v>
      </c>
      <c r="B536" s="25">
        <v>45323</v>
      </c>
      <c r="C536" s="24">
        <v>1875</v>
      </c>
      <c r="D536" s="24" t="s">
        <v>86</v>
      </c>
      <c r="E536" s="24" t="s">
        <v>157</v>
      </c>
      <c r="F536" s="26">
        <v>100</v>
      </c>
      <c r="G536" s="26">
        <v>11.11</v>
      </c>
      <c r="H536" s="26">
        <v>11.11</v>
      </c>
      <c r="I536" s="23" t="s">
        <v>141</v>
      </c>
    </row>
    <row r="537" spans="1:9" x14ac:dyDescent="0.25">
      <c r="A537" s="24">
        <v>101</v>
      </c>
      <c r="B537" s="25">
        <v>45323</v>
      </c>
      <c r="C537" s="24">
        <v>1882</v>
      </c>
      <c r="D537" s="24" t="s">
        <v>367</v>
      </c>
      <c r="E537" s="24" t="s">
        <v>154</v>
      </c>
      <c r="F537" s="26">
        <v>100</v>
      </c>
      <c r="G537" s="26">
        <v>100</v>
      </c>
      <c r="H537" s="26">
        <v>100</v>
      </c>
      <c r="I537" s="23" t="s">
        <v>140</v>
      </c>
    </row>
    <row r="538" spans="1:9" x14ac:dyDescent="0.25">
      <c r="A538" s="24">
        <v>101</v>
      </c>
      <c r="B538" s="25">
        <v>45323</v>
      </c>
      <c r="C538" s="24">
        <v>1903</v>
      </c>
      <c r="D538" s="24" t="s">
        <v>99</v>
      </c>
      <c r="E538" s="24" t="s">
        <v>155</v>
      </c>
      <c r="F538" s="26">
        <v>100</v>
      </c>
      <c r="G538" s="26">
        <v>33.33</v>
      </c>
      <c r="H538" s="26">
        <v>33.33</v>
      </c>
      <c r="I538" s="23" t="s">
        <v>143</v>
      </c>
    </row>
    <row r="539" spans="1:9" x14ac:dyDescent="0.25">
      <c r="A539" s="24">
        <v>101</v>
      </c>
      <c r="B539" s="25">
        <v>45323</v>
      </c>
      <c r="C539" s="24">
        <v>1903</v>
      </c>
      <c r="D539" s="24" t="s">
        <v>99</v>
      </c>
      <c r="E539" s="24" t="s">
        <v>156</v>
      </c>
      <c r="F539" s="26">
        <v>100</v>
      </c>
      <c r="G539" s="26">
        <v>33.33</v>
      </c>
      <c r="H539" s="26">
        <v>33.33</v>
      </c>
      <c r="I539" s="23" t="s">
        <v>142</v>
      </c>
    </row>
    <row r="540" spans="1:9" x14ac:dyDescent="0.25">
      <c r="A540" s="24">
        <v>101</v>
      </c>
      <c r="B540" s="25">
        <v>45323</v>
      </c>
      <c r="C540" s="24">
        <v>1903</v>
      </c>
      <c r="D540" s="24" t="s">
        <v>99</v>
      </c>
      <c r="E540" s="24" t="s">
        <v>157</v>
      </c>
      <c r="F540" s="26">
        <v>90</v>
      </c>
      <c r="G540" s="26">
        <v>33.340000000000003</v>
      </c>
      <c r="H540" s="26">
        <v>30.01</v>
      </c>
      <c r="I540" s="23" t="s">
        <v>141</v>
      </c>
    </row>
    <row r="541" spans="1:9" x14ac:dyDescent="0.25">
      <c r="A541" s="24">
        <v>101</v>
      </c>
      <c r="B541" s="25">
        <v>45323</v>
      </c>
      <c r="C541" s="24">
        <v>1948</v>
      </c>
      <c r="D541" s="24" t="s">
        <v>368</v>
      </c>
      <c r="E541" s="24" t="s">
        <v>154</v>
      </c>
      <c r="F541" s="26">
        <v>0</v>
      </c>
      <c r="G541" s="26">
        <v>100</v>
      </c>
      <c r="H541" s="26">
        <v>0</v>
      </c>
      <c r="I541" s="23" t="s">
        <v>140</v>
      </c>
    </row>
    <row r="542" spans="1:9" x14ac:dyDescent="0.25">
      <c r="A542" s="24">
        <v>101</v>
      </c>
      <c r="B542" s="25">
        <v>45323</v>
      </c>
      <c r="C542" s="24">
        <v>1972</v>
      </c>
      <c r="D542" s="24" t="s">
        <v>369</v>
      </c>
      <c r="E542" s="24" t="s">
        <v>154</v>
      </c>
      <c r="F542" s="26">
        <v>100</v>
      </c>
      <c r="G542" s="26">
        <v>100</v>
      </c>
      <c r="H542" s="26">
        <v>100</v>
      </c>
      <c r="I542" s="23" t="s">
        <v>140</v>
      </c>
    </row>
    <row r="543" spans="1:9" x14ac:dyDescent="0.25">
      <c r="A543" s="24">
        <v>101</v>
      </c>
      <c r="B543" s="25">
        <v>45323</v>
      </c>
      <c r="C543" s="24">
        <v>1992</v>
      </c>
      <c r="D543" s="24" t="s">
        <v>24</v>
      </c>
      <c r="E543" s="24" t="s">
        <v>185</v>
      </c>
      <c r="F543" s="26">
        <v>100</v>
      </c>
      <c r="G543" s="26">
        <v>21.5</v>
      </c>
      <c r="H543" s="26">
        <v>21.5</v>
      </c>
      <c r="I543" s="23" t="s">
        <v>139</v>
      </c>
    </row>
    <row r="544" spans="1:9" x14ac:dyDescent="0.25">
      <c r="A544" s="24">
        <v>101</v>
      </c>
      <c r="B544" s="25">
        <v>45323</v>
      </c>
      <c r="C544" s="24">
        <v>1992</v>
      </c>
      <c r="D544" s="24" t="s">
        <v>24</v>
      </c>
      <c r="E544" s="24" t="s">
        <v>154</v>
      </c>
      <c r="F544" s="26">
        <v>100</v>
      </c>
      <c r="G544" s="26">
        <v>28.5</v>
      </c>
      <c r="H544" s="26">
        <v>28.5</v>
      </c>
      <c r="I544" s="23" t="s">
        <v>140</v>
      </c>
    </row>
    <row r="545" spans="1:9" x14ac:dyDescent="0.25">
      <c r="A545" s="24">
        <v>101</v>
      </c>
      <c r="B545" s="25">
        <v>45323</v>
      </c>
      <c r="C545" s="24">
        <v>1992</v>
      </c>
      <c r="D545" s="24" t="s">
        <v>24</v>
      </c>
      <c r="E545" s="24" t="s">
        <v>155</v>
      </c>
      <c r="F545" s="26">
        <v>100</v>
      </c>
      <c r="G545" s="26">
        <v>16.670000000000002</v>
      </c>
      <c r="H545" s="26">
        <v>16.670000000000002</v>
      </c>
      <c r="I545" s="23" t="s">
        <v>143</v>
      </c>
    </row>
    <row r="546" spans="1:9" x14ac:dyDescent="0.25">
      <c r="A546" s="24">
        <v>101</v>
      </c>
      <c r="B546" s="25">
        <v>45323</v>
      </c>
      <c r="C546" s="24">
        <v>1992</v>
      </c>
      <c r="D546" s="24" t="s">
        <v>24</v>
      </c>
      <c r="E546" s="24" t="s">
        <v>156</v>
      </c>
      <c r="F546" s="26">
        <v>100</v>
      </c>
      <c r="G546" s="26">
        <v>16.670000000000002</v>
      </c>
      <c r="H546" s="26">
        <v>16.670000000000002</v>
      </c>
      <c r="I546" s="23" t="s">
        <v>142</v>
      </c>
    </row>
    <row r="547" spans="1:9" x14ac:dyDescent="0.25">
      <c r="A547" s="24">
        <v>101</v>
      </c>
      <c r="B547" s="25">
        <v>45323</v>
      </c>
      <c r="C547" s="24">
        <v>1992</v>
      </c>
      <c r="D547" s="24" t="s">
        <v>24</v>
      </c>
      <c r="E547" s="24" t="s">
        <v>157</v>
      </c>
      <c r="F547" s="26">
        <v>80</v>
      </c>
      <c r="G547" s="26">
        <v>16.66</v>
      </c>
      <c r="H547" s="26">
        <v>13.34</v>
      </c>
      <c r="I547" s="23" t="s">
        <v>141</v>
      </c>
    </row>
    <row r="548" spans="1:9" x14ac:dyDescent="0.25">
      <c r="A548" s="24">
        <v>101</v>
      </c>
      <c r="B548" s="25">
        <v>45323</v>
      </c>
      <c r="C548" s="24">
        <v>2011</v>
      </c>
      <c r="D548" s="24" t="s">
        <v>370</v>
      </c>
      <c r="E548" s="24" t="s">
        <v>154</v>
      </c>
      <c r="F548" s="26">
        <v>0</v>
      </c>
      <c r="G548" s="26">
        <v>100</v>
      </c>
      <c r="H548" s="26">
        <v>0</v>
      </c>
      <c r="I548" s="23" t="s">
        <v>140</v>
      </c>
    </row>
    <row r="549" spans="1:9" x14ac:dyDescent="0.25">
      <c r="A549" s="24">
        <v>101</v>
      </c>
      <c r="B549" s="25">
        <v>45323</v>
      </c>
      <c r="C549" s="24">
        <v>2014</v>
      </c>
      <c r="D549" s="24" t="s">
        <v>371</v>
      </c>
      <c r="E549" s="24" t="s">
        <v>154</v>
      </c>
      <c r="F549" s="26">
        <v>40</v>
      </c>
      <c r="G549" s="26">
        <v>100</v>
      </c>
      <c r="H549" s="26">
        <v>40</v>
      </c>
      <c r="I549" s="23" t="s">
        <v>140</v>
      </c>
    </row>
    <row r="550" spans="1:9" x14ac:dyDescent="0.25">
      <c r="A550" s="24">
        <v>101</v>
      </c>
      <c r="B550" s="25">
        <v>45323</v>
      </c>
      <c r="C550" s="24">
        <v>2035</v>
      </c>
      <c r="D550" s="24" t="s">
        <v>130</v>
      </c>
      <c r="E550" s="24" t="s">
        <v>154</v>
      </c>
      <c r="F550" s="26">
        <v>100</v>
      </c>
      <c r="G550" s="26">
        <v>50</v>
      </c>
      <c r="H550" s="26">
        <v>50</v>
      </c>
      <c r="I550" s="23" t="s">
        <v>140</v>
      </c>
    </row>
    <row r="551" spans="1:9" x14ac:dyDescent="0.25">
      <c r="A551" s="24">
        <v>101</v>
      </c>
      <c r="B551" s="25">
        <v>45323</v>
      </c>
      <c r="C551" s="24">
        <v>2035</v>
      </c>
      <c r="D551" s="24" t="s">
        <v>130</v>
      </c>
      <c r="E551" s="24" t="s">
        <v>155</v>
      </c>
      <c r="F551" s="26">
        <v>100</v>
      </c>
      <c r="G551" s="26">
        <v>16.670000000000002</v>
      </c>
      <c r="H551" s="26">
        <v>16.670000000000002</v>
      </c>
      <c r="I551" s="23" t="s">
        <v>143</v>
      </c>
    </row>
    <row r="552" spans="1:9" x14ac:dyDescent="0.25">
      <c r="A552" s="24">
        <v>101</v>
      </c>
      <c r="B552" s="25">
        <v>45323</v>
      </c>
      <c r="C552" s="24">
        <v>2035</v>
      </c>
      <c r="D552" s="24" t="s">
        <v>130</v>
      </c>
      <c r="E552" s="24" t="s">
        <v>156</v>
      </c>
      <c r="F552" s="26">
        <v>100</v>
      </c>
      <c r="G552" s="26">
        <v>16.670000000000002</v>
      </c>
      <c r="H552" s="26">
        <v>16.670000000000002</v>
      </c>
      <c r="I552" s="23" t="s">
        <v>142</v>
      </c>
    </row>
    <row r="553" spans="1:9" x14ac:dyDescent="0.25">
      <c r="A553" s="24">
        <v>101</v>
      </c>
      <c r="B553" s="25">
        <v>45323</v>
      </c>
      <c r="C553" s="24">
        <v>2035</v>
      </c>
      <c r="D553" s="24" t="s">
        <v>130</v>
      </c>
      <c r="E553" s="24" t="s">
        <v>157</v>
      </c>
      <c r="F553" s="26">
        <v>80</v>
      </c>
      <c r="G553" s="26">
        <v>16.66</v>
      </c>
      <c r="H553" s="26">
        <v>13.34</v>
      </c>
      <c r="I553" s="23" t="s">
        <v>141</v>
      </c>
    </row>
    <row r="554" spans="1:9" x14ac:dyDescent="0.25">
      <c r="A554" s="24">
        <v>101</v>
      </c>
      <c r="B554" s="25">
        <v>45323</v>
      </c>
      <c r="C554" s="24">
        <v>2040</v>
      </c>
      <c r="D554" s="24" t="s">
        <v>7</v>
      </c>
      <c r="E554" s="24" t="s">
        <v>154</v>
      </c>
      <c r="F554" s="26">
        <v>100</v>
      </c>
      <c r="G554" s="26">
        <v>50</v>
      </c>
      <c r="H554" s="26">
        <v>50</v>
      </c>
      <c r="I554" s="23" t="s">
        <v>140</v>
      </c>
    </row>
    <row r="555" spans="1:9" x14ac:dyDescent="0.25">
      <c r="A555" s="24">
        <v>101</v>
      </c>
      <c r="B555" s="25">
        <v>45323</v>
      </c>
      <c r="C555" s="24">
        <v>2040</v>
      </c>
      <c r="D555" s="24" t="s">
        <v>7</v>
      </c>
      <c r="E555" s="24" t="s">
        <v>155</v>
      </c>
      <c r="F555" s="26">
        <v>100</v>
      </c>
      <c r="G555" s="26">
        <v>16.670000000000002</v>
      </c>
      <c r="H555" s="26">
        <v>16.670000000000002</v>
      </c>
      <c r="I555" s="23" t="s">
        <v>143</v>
      </c>
    </row>
    <row r="556" spans="1:9" x14ac:dyDescent="0.25">
      <c r="A556" s="24">
        <v>101</v>
      </c>
      <c r="B556" s="25">
        <v>45323</v>
      </c>
      <c r="C556" s="24">
        <v>2040</v>
      </c>
      <c r="D556" s="24" t="s">
        <v>7</v>
      </c>
      <c r="E556" s="24" t="s">
        <v>156</v>
      </c>
      <c r="F556" s="26">
        <v>100</v>
      </c>
      <c r="G556" s="26">
        <v>16.670000000000002</v>
      </c>
      <c r="H556" s="26">
        <v>16.670000000000002</v>
      </c>
      <c r="I556" s="23" t="s">
        <v>142</v>
      </c>
    </row>
    <row r="557" spans="1:9" x14ac:dyDescent="0.25">
      <c r="A557" s="24">
        <v>101</v>
      </c>
      <c r="B557" s="25">
        <v>45323</v>
      </c>
      <c r="C557" s="24">
        <v>2040</v>
      </c>
      <c r="D557" s="24" t="s">
        <v>7</v>
      </c>
      <c r="E557" s="24" t="s">
        <v>157</v>
      </c>
      <c r="F557" s="26">
        <v>90</v>
      </c>
      <c r="G557" s="26">
        <v>16.66</v>
      </c>
      <c r="H557" s="26">
        <v>15</v>
      </c>
      <c r="I557" s="23" t="s">
        <v>141</v>
      </c>
    </row>
    <row r="558" spans="1:9" x14ac:dyDescent="0.25">
      <c r="A558" s="24">
        <v>101</v>
      </c>
      <c r="B558" s="25">
        <v>45323</v>
      </c>
      <c r="C558" s="24">
        <v>2041</v>
      </c>
      <c r="D558" s="24" t="s">
        <v>65</v>
      </c>
      <c r="E558" s="24" t="s">
        <v>155</v>
      </c>
      <c r="F558" s="26">
        <v>100</v>
      </c>
      <c r="G558" s="26">
        <v>33.33</v>
      </c>
      <c r="H558" s="26">
        <v>33.33</v>
      </c>
      <c r="I558" s="23" t="s">
        <v>143</v>
      </c>
    </row>
    <row r="559" spans="1:9" x14ac:dyDescent="0.25">
      <c r="A559" s="24">
        <v>101</v>
      </c>
      <c r="B559" s="25">
        <v>45323</v>
      </c>
      <c r="C559" s="24">
        <v>2041</v>
      </c>
      <c r="D559" s="24" t="s">
        <v>65</v>
      </c>
      <c r="E559" s="24" t="s">
        <v>156</v>
      </c>
      <c r="F559" s="26">
        <v>100</v>
      </c>
      <c r="G559" s="26">
        <v>33.33</v>
      </c>
      <c r="H559" s="26">
        <v>33.33</v>
      </c>
      <c r="I559" s="23" t="s">
        <v>142</v>
      </c>
    </row>
    <row r="560" spans="1:9" x14ac:dyDescent="0.25">
      <c r="A560" s="24">
        <v>101</v>
      </c>
      <c r="B560" s="25">
        <v>45323</v>
      </c>
      <c r="C560" s="24">
        <v>2041</v>
      </c>
      <c r="D560" s="24" t="s">
        <v>65</v>
      </c>
      <c r="E560" s="24" t="s">
        <v>157</v>
      </c>
      <c r="F560" s="26">
        <v>100</v>
      </c>
      <c r="G560" s="26">
        <v>33.340000000000003</v>
      </c>
      <c r="H560" s="26">
        <v>33.340000000000003</v>
      </c>
      <c r="I560" s="23" t="s">
        <v>141</v>
      </c>
    </row>
    <row r="561" spans="1:9" x14ac:dyDescent="0.25">
      <c r="A561" s="24">
        <v>101</v>
      </c>
      <c r="B561" s="25">
        <v>45323</v>
      </c>
      <c r="C561" s="24">
        <v>2132</v>
      </c>
      <c r="D561" s="24" t="s">
        <v>221</v>
      </c>
      <c r="E561" s="24" t="s">
        <v>154</v>
      </c>
      <c r="F561" s="26">
        <v>80</v>
      </c>
      <c r="G561" s="26">
        <v>100</v>
      </c>
      <c r="H561" s="26">
        <v>80</v>
      </c>
      <c r="I561" s="23" t="s">
        <v>140</v>
      </c>
    </row>
    <row r="562" spans="1:9" x14ac:dyDescent="0.25">
      <c r="A562" s="24">
        <v>101</v>
      </c>
      <c r="B562" s="25">
        <v>45323</v>
      </c>
      <c r="C562" s="24">
        <v>2175</v>
      </c>
      <c r="D562" s="24" t="s">
        <v>109</v>
      </c>
      <c r="E562" s="24" t="s">
        <v>155</v>
      </c>
      <c r="F562" s="26">
        <v>100</v>
      </c>
      <c r="G562" s="26">
        <v>33.33</v>
      </c>
      <c r="H562" s="26">
        <v>33.33</v>
      </c>
      <c r="I562" s="23" t="s">
        <v>143</v>
      </c>
    </row>
    <row r="563" spans="1:9" x14ac:dyDescent="0.25">
      <c r="A563" s="24">
        <v>101</v>
      </c>
      <c r="B563" s="25">
        <v>45323</v>
      </c>
      <c r="C563" s="24">
        <v>2175</v>
      </c>
      <c r="D563" s="24" t="s">
        <v>109</v>
      </c>
      <c r="E563" s="24" t="s">
        <v>156</v>
      </c>
      <c r="F563" s="26">
        <v>100</v>
      </c>
      <c r="G563" s="26">
        <v>33.33</v>
      </c>
      <c r="H563" s="26">
        <v>33.33</v>
      </c>
      <c r="I563" s="23" t="s">
        <v>142</v>
      </c>
    </row>
    <row r="564" spans="1:9" x14ac:dyDescent="0.25">
      <c r="A564" s="24">
        <v>101</v>
      </c>
      <c r="B564" s="25">
        <v>45323</v>
      </c>
      <c r="C564" s="24">
        <v>2175</v>
      </c>
      <c r="D564" s="24" t="s">
        <v>109</v>
      </c>
      <c r="E564" s="24" t="s">
        <v>157</v>
      </c>
      <c r="F564" s="26">
        <v>15</v>
      </c>
      <c r="G564" s="26">
        <v>33.340000000000003</v>
      </c>
      <c r="H564" s="26">
        <v>5</v>
      </c>
      <c r="I564" s="23" t="s">
        <v>141</v>
      </c>
    </row>
    <row r="565" spans="1:9" x14ac:dyDescent="0.25">
      <c r="A565" s="24">
        <v>101</v>
      </c>
      <c r="B565" s="25">
        <v>45323</v>
      </c>
      <c r="C565" s="24">
        <v>2183</v>
      </c>
      <c r="D565" s="24" t="s">
        <v>372</v>
      </c>
      <c r="E565" s="24" t="s">
        <v>154</v>
      </c>
      <c r="F565" s="26">
        <v>0</v>
      </c>
      <c r="G565" s="26">
        <v>100</v>
      </c>
      <c r="H565" s="26">
        <v>0</v>
      </c>
      <c r="I565" s="23" t="s">
        <v>140</v>
      </c>
    </row>
    <row r="566" spans="1:9" x14ac:dyDescent="0.25">
      <c r="A566" s="24">
        <v>101</v>
      </c>
      <c r="B566" s="25">
        <v>45323</v>
      </c>
      <c r="C566" s="24">
        <v>2281</v>
      </c>
      <c r="D566" s="24" t="s">
        <v>373</v>
      </c>
      <c r="E566" s="24" t="s">
        <v>154</v>
      </c>
      <c r="F566" s="26">
        <v>100</v>
      </c>
      <c r="G566" s="26">
        <v>100</v>
      </c>
      <c r="H566" s="26">
        <v>100</v>
      </c>
      <c r="I566" s="23" t="s">
        <v>140</v>
      </c>
    </row>
    <row r="567" spans="1:9" x14ac:dyDescent="0.25">
      <c r="A567" s="24">
        <v>101</v>
      </c>
      <c r="B567" s="25">
        <v>45323</v>
      </c>
      <c r="C567" s="24">
        <v>2541</v>
      </c>
      <c r="D567" s="24" t="s">
        <v>9</v>
      </c>
      <c r="E567" s="24" t="s">
        <v>185</v>
      </c>
      <c r="F567" s="26">
        <v>100</v>
      </c>
      <c r="G567" s="26">
        <v>21.5</v>
      </c>
      <c r="H567" s="26">
        <v>21.5</v>
      </c>
      <c r="I567" s="23" t="s">
        <v>139</v>
      </c>
    </row>
    <row r="568" spans="1:9" x14ac:dyDescent="0.25">
      <c r="A568" s="24">
        <v>101</v>
      </c>
      <c r="B568" s="25">
        <v>45323</v>
      </c>
      <c r="C568" s="24">
        <v>2541</v>
      </c>
      <c r="D568" s="24" t="s">
        <v>9</v>
      </c>
      <c r="E568" s="24" t="s">
        <v>154</v>
      </c>
      <c r="F568" s="26">
        <v>100</v>
      </c>
      <c r="G568" s="26">
        <v>28.5</v>
      </c>
      <c r="H568" s="26">
        <v>28.5</v>
      </c>
      <c r="I568" s="23" t="s">
        <v>140</v>
      </c>
    </row>
    <row r="569" spans="1:9" x14ac:dyDescent="0.25">
      <c r="A569" s="24">
        <v>101</v>
      </c>
      <c r="B569" s="25">
        <v>45323</v>
      </c>
      <c r="C569" s="24">
        <v>2541</v>
      </c>
      <c r="D569" s="24" t="s">
        <v>9</v>
      </c>
      <c r="E569" s="24" t="s">
        <v>155</v>
      </c>
      <c r="F569" s="26">
        <v>100</v>
      </c>
      <c r="G569" s="26">
        <v>16.670000000000002</v>
      </c>
      <c r="H569" s="26">
        <v>16.670000000000002</v>
      </c>
      <c r="I569" s="23" t="s">
        <v>143</v>
      </c>
    </row>
    <row r="570" spans="1:9" x14ac:dyDescent="0.25">
      <c r="A570" s="24">
        <v>101</v>
      </c>
      <c r="B570" s="25">
        <v>45323</v>
      </c>
      <c r="C570" s="24">
        <v>2541</v>
      </c>
      <c r="D570" s="24" t="s">
        <v>9</v>
      </c>
      <c r="E570" s="24" t="s">
        <v>156</v>
      </c>
      <c r="F570" s="26">
        <v>100</v>
      </c>
      <c r="G570" s="26">
        <v>16.670000000000002</v>
      </c>
      <c r="H570" s="26">
        <v>16.670000000000002</v>
      </c>
      <c r="I570" s="23" t="s">
        <v>142</v>
      </c>
    </row>
    <row r="571" spans="1:9" x14ac:dyDescent="0.25">
      <c r="A571" s="24">
        <v>101</v>
      </c>
      <c r="B571" s="25">
        <v>45323</v>
      </c>
      <c r="C571" s="24">
        <v>2541</v>
      </c>
      <c r="D571" s="24" t="s">
        <v>9</v>
      </c>
      <c r="E571" s="24" t="s">
        <v>157</v>
      </c>
      <c r="F571" s="26">
        <v>90</v>
      </c>
      <c r="G571" s="26">
        <v>16.66</v>
      </c>
      <c r="H571" s="26">
        <v>15</v>
      </c>
      <c r="I571" s="23" t="s">
        <v>141</v>
      </c>
    </row>
    <row r="572" spans="1:9" x14ac:dyDescent="0.25">
      <c r="A572" s="24">
        <v>101</v>
      </c>
      <c r="B572" s="25">
        <v>45323</v>
      </c>
      <c r="C572" s="24">
        <v>2549</v>
      </c>
      <c r="D572" s="24" t="s">
        <v>51</v>
      </c>
      <c r="E572" s="24" t="s">
        <v>185</v>
      </c>
      <c r="F572" s="26">
        <v>100</v>
      </c>
      <c r="G572" s="26">
        <v>28.67</v>
      </c>
      <c r="H572" s="26">
        <v>28.67</v>
      </c>
      <c r="I572" s="23" t="s">
        <v>139</v>
      </c>
    </row>
    <row r="573" spans="1:9" x14ac:dyDescent="0.25">
      <c r="A573" s="24">
        <v>101</v>
      </c>
      <c r="B573" s="25">
        <v>45323</v>
      </c>
      <c r="C573" s="24">
        <v>2549</v>
      </c>
      <c r="D573" s="24" t="s">
        <v>51</v>
      </c>
      <c r="E573" s="24" t="s">
        <v>154</v>
      </c>
      <c r="F573" s="26">
        <v>75</v>
      </c>
      <c r="G573" s="26">
        <v>38</v>
      </c>
      <c r="H573" s="26">
        <v>28.5</v>
      </c>
      <c r="I573" s="23" t="s">
        <v>140</v>
      </c>
    </row>
    <row r="574" spans="1:9" x14ac:dyDescent="0.25">
      <c r="A574" s="24">
        <v>101</v>
      </c>
      <c r="B574" s="25">
        <v>45323</v>
      </c>
      <c r="C574" s="24">
        <v>2549</v>
      </c>
      <c r="D574" s="24" t="s">
        <v>51</v>
      </c>
      <c r="E574" s="24" t="s">
        <v>155</v>
      </c>
      <c r="F574" s="26">
        <v>100</v>
      </c>
      <c r="G574" s="26">
        <v>11.11</v>
      </c>
      <c r="H574" s="26">
        <v>11.11</v>
      </c>
      <c r="I574" s="23" t="s">
        <v>143</v>
      </c>
    </row>
    <row r="575" spans="1:9" x14ac:dyDescent="0.25">
      <c r="A575" s="24">
        <v>101</v>
      </c>
      <c r="B575" s="25">
        <v>45323</v>
      </c>
      <c r="C575" s="24">
        <v>2549</v>
      </c>
      <c r="D575" s="24" t="s">
        <v>51</v>
      </c>
      <c r="E575" s="24" t="s">
        <v>156</v>
      </c>
      <c r="F575" s="26">
        <v>100</v>
      </c>
      <c r="G575" s="26">
        <v>11.11</v>
      </c>
      <c r="H575" s="26">
        <v>11.11</v>
      </c>
      <c r="I575" s="23" t="s">
        <v>142</v>
      </c>
    </row>
    <row r="576" spans="1:9" x14ac:dyDescent="0.25">
      <c r="A576" s="24">
        <v>101</v>
      </c>
      <c r="B576" s="25">
        <v>45323</v>
      </c>
      <c r="C576" s="24">
        <v>2549</v>
      </c>
      <c r="D576" s="24" t="s">
        <v>51</v>
      </c>
      <c r="E576" s="24" t="s">
        <v>157</v>
      </c>
      <c r="F576" s="26">
        <v>80</v>
      </c>
      <c r="G576" s="26">
        <v>11.11</v>
      </c>
      <c r="H576" s="26">
        <v>8.89</v>
      </c>
      <c r="I576" s="23" t="s">
        <v>141</v>
      </c>
    </row>
    <row r="577" spans="1:9" x14ac:dyDescent="0.25">
      <c r="A577" s="24">
        <v>101</v>
      </c>
      <c r="B577" s="25">
        <v>45323</v>
      </c>
      <c r="C577" s="24">
        <v>2657</v>
      </c>
      <c r="D577" s="24" t="s">
        <v>83</v>
      </c>
      <c r="E577" s="24" t="s">
        <v>154</v>
      </c>
      <c r="F577" s="26">
        <v>100</v>
      </c>
      <c r="G577" s="26">
        <v>50</v>
      </c>
      <c r="H577" s="26">
        <v>50</v>
      </c>
      <c r="I577" s="23" t="s">
        <v>140</v>
      </c>
    </row>
    <row r="578" spans="1:9" x14ac:dyDescent="0.25">
      <c r="A578" s="24">
        <v>101</v>
      </c>
      <c r="B578" s="25">
        <v>45323</v>
      </c>
      <c r="C578" s="24">
        <v>2657</v>
      </c>
      <c r="D578" s="24" t="s">
        <v>83</v>
      </c>
      <c r="E578" s="24" t="s">
        <v>155</v>
      </c>
      <c r="F578" s="26">
        <v>100</v>
      </c>
      <c r="G578" s="26">
        <v>16.670000000000002</v>
      </c>
      <c r="H578" s="26">
        <v>16.670000000000002</v>
      </c>
      <c r="I578" s="23" t="s">
        <v>143</v>
      </c>
    </row>
    <row r="579" spans="1:9" x14ac:dyDescent="0.25">
      <c r="A579" s="24">
        <v>101</v>
      </c>
      <c r="B579" s="25">
        <v>45323</v>
      </c>
      <c r="C579" s="24">
        <v>2657</v>
      </c>
      <c r="D579" s="24" t="s">
        <v>83</v>
      </c>
      <c r="E579" s="24" t="s">
        <v>156</v>
      </c>
      <c r="F579" s="26">
        <v>100</v>
      </c>
      <c r="G579" s="26">
        <v>16.670000000000002</v>
      </c>
      <c r="H579" s="26">
        <v>16.670000000000002</v>
      </c>
      <c r="I579" s="23" t="s">
        <v>142</v>
      </c>
    </row>
    <row r="580" spans="1:9" x14ac:dyDescent="0.25">
      <c r="A580" s="24">
        <v>101</v>
      </c>
      <c r="B580" s="25">
        <v>45323</v>
      </c>
      <c r="C580" s="24">
        <v>2657</v>
      </c>
      <c r="D580" s="24" t="s">
        <v>83</v>
      </c>
      <c r="E580" s="24" t="s">
        <v>157</v>
      </c>
      <c r="F580" s="26">
        <v>80</v>
      </c>
      <c r="G580" s="26">
        <v>16.66</v>
      </c>
      <c r="H580" s="26">
        <v>13.34</v>
      </c>
      <c r="I580" s="23" t="s">
        <v>141</v>
      </c>
    </row>
    <row r="581" spans="1:9" x14ac:dyDescent="0.25">
      <c r="A581" s="24">
        <v>101</v>
      </c>
      <c r="B581" s="25">
        <v>45323</v>
      </c>
      <c r="C581" s="24">
        <v>2729</v>
      </c>
      <c r="D581" s="24" t="s">
        <v>320</v>
      </c>
      <c r="E581" s="24" t="s">
        <v>155</v>
      </c>
      <c r="F581" s="26">
        <v>100</v>
      </c>
      <c r="G581" s="26">
        <v>33.33</v>
      </c>
      <c r="H581" s="26">
        <v>33.33</v>
      </c>
      <c r="I581" s="23" t="s">
        <v>143</v>
      </c>
    </row>
    <row r="582" spans="1:9" x14ac:dyDescent="0.25">
      <c r="A582" s="24">
        <v>101</v>
      </c>
      <c r="B582" s="25">
        <v>45323</v>
      </c>
      <c r="C582" s="24">
        <v>2729</v>
      </c>
      <c r="D582" s="24" t="s">
        <v>320</v>
      </c>
      <c r="E582" s="24" t="s">
        <v>156</v>
      </c>
      <c r="F582" s="26">
        <v>100</v>
      </c>
      <c r="G582" s="26">
        <v>33.33</v>
      </c>
      <c r="H582" s="26">
        <v>33.33</v>
      </c>
      <c r="I582" s="23" t="s">
        <v>142</v>
      </c>
    </row>
    <row r="583" spans="1:9" x14ac:dyDescent="0.25">
      <c r="A583" s="24">
        <v>101</v>
      </c>
      <c r="B583" s="25">
        <v>45323</v>
      </c>
      <c r="C583" s="24">
        <v>2729</v>
      </c>
      <c r="D583" s="24" t="s">
        <v>320</v>
      </c>
      <c r="E583" s="24" t="s">
        <v>157</v>
      </c>
      <c r="F583" s="26">
        <v>80</v>
      </c>
      <c r="G583" s="26">
        <v>33.340000000000003</v>
      </c>
      <c r="H583" s="26">
        <v>26.67</v>
      </c>
      <c r="I583" s="23" t="s">
        <v>141</v>
      </c>
    </row>
    <row r="584" spans="1:9" x14ac:dyDescent="0.25">
      <c r="A584" s="24">
        <v>101</v>
      </c>
      <c r="B584" s="25">
        <v>45323</v>
      </c>
      <c r="C584" s="24">
        <v>2736</v>
      </c>
      <c r="D584" s="24" t="s">
        <v>232</v>
      </c>
      <c r="E584" s="24" t="s">
        <v>154</v>
      </c>
      <c r="F584" s="26">
        <v>100</v>
      </c>
      <c r="G584" s="26">
        <v>100</v>
      </c>
      <c r="H584" s="26">
        <v>100</v>
      </c>
      <c r="I584" s="23" t="s">
        <v>140</v>
      </c>
    </row>
    <row r="585" spans="1:9" x14ac:dyDescent="0.25">
      <c r="A585" s="24">
        <v>101</v>
      </c>
      <c r="B585" s="25">
        <v>45323</v>
      </c>
      <c r="C585" s="24">
        <v>2754</v>
      </c>
      <c r="D585" s="24" t="s">
        <v>215</v>
      </c>
      <c r="E585" s="24" t="s">
        <v>154</v>
      </c>
      <c r="F585" s="26">
        <v>100</v>
      </c>
      <c r="G585" s="26">
        <v>100</v>
      </c>
      <c r="H585" s="26">
        <v>100</v>
      </c>
      <c r="I585" s="23" t="s">
        <v>140</v>
      </c>
    </row>
    <row r="586" spans="1:9" x14ac:dyDescent="0.25">
      <c r="A586" s="24">
        <v>101</v>
      </c>
      <c r="B586" s="25">
        <v>45323</v>
      </c>
      <c r="C586" s="24">
        <v>2863</v>
      </c>
      <c r="D586" s="24" t="s">
        <v>216</v>
      </c>
      <c r="E586" s="24" t="s">
        <v>154</v>
      </c>
      <c r="F586" s="26">
        <v>96</v>
      </c>
      <c r="G586" s="26">
        <v>100</v>
      </c>
      <c r="H586" s="26">
        <v>96</v>
      </c>
      <c r="I586" s="23" t="s">
        <v>140</v>
      </c>
    </row>
    <row r="587" spans="1:9" x14ac:dyDescent="0.25">
      <c r="A587" s="24">
        <v>101</v>
      </c>
      <c r="B587" s="25">
        <v>45323</v>
      </c>
      <c r="C587" s="24">
        <v>2911</v>
      </c>
      <c r="D587" s="24" t="s">
        <v>227</v>
      </c>
      <c r="E587" s="24" t="s">
        <v>154</v>
      </c>
      <c r="F587" s="26">
        <v>100</v>
      </c>
      <c r="G587" s="26">
        <v>100</v>
      </c>
      <c r="H587" s="26">
        <v>100</v>
      </c>
      <c r="I587" s="23" t="s">
        <v>140</v>
      </c>
    </row>
    <row r="588" spans="1:9" x14ac:dyDescent="0.25">
      <c r="A588" s="24">
        <v>101</v>
      </c>
      <c r="B588" s="25">
        <v>45323</v>
      </c>
      <c r="C588" s="24">
        <v>2972</v>
      </c>
      <c r="D588" s="24" t="s">
        <v>41</v>
      </c>
      <c r="E588" s="24" t="s">
        <v>154</v>
      </c>
      <c r="F588" s="26">
        <v>66.666700000000006</v>
      </c>
      <c r="G588" s="26">
        <v>50</v>
      </c>
      <c r="H588" s="26">
        <v>33.33</v>
      </c>
      <c r="I588" s="23" t="s">
        <v>140</v>
      </c>
    </row>
    <row r="589" spans="1:9" x14ac:dyDescent="0.25">
      <c r="A589" s="24">
        <v>101</v>
      </c>
      <c r="B589" s="25">
        <v>45323</v>
      </c>
      <c r="C589" s="24">
        <v>2972</v>
      </c>
      <c r="D589" s="24" t="s">
        <v>41</v>
      </c>
      <c r="E589" s="24" t="s">
        <v>155</v>
      </c>
      <c r="F589" s="26">
        <v>100</v>
      </c>
      <c r="G589" s="26">
        <v>16.670000000000002</v>
      </c>
      <c r="H589" s="26">
        <v>16.670000000000002</v>
      </c>
      <c r="I589" s="23" t="s">
        <v>143</v>
      </c>
    </row>
    <row r="590" spans="1:9" x14ac:dyDescent="0.25">
      <c r="A590" s="24">
        <v>101</v>
      </c>
      <c r="B590" s="25">
        <v>45323</v>
      </c>
      <c r="C590" s="24">
        <v>2972</v>
      </c>
      <c r="D590" s="24" t="s">
        <v>41</v>
      </c>
      <c r="E590" s="24" t="s">
        <v>156</v>
      </c>
      <c r="F590" s="26">
        <v>100</v>
      </c>
      <c r="G590" s="26">
        <v>16.670000000000002</v>
      </c>
      <c r="H590" s="26">
        <v>16.670000000000002</v>
      </c>
      <c r="I590" s="23" t="s">
        <v>142</v>
      </c>
    </row>
    <row r="591" spans="1:9" x14ac:dyDescent="0.25">
      <c r="A591" s="24">
        <v>101</v>
      </c>
      <c r="B591" s="25">
        <v>45323</v>
      </c>
      <c r="C591" s="24">
        <v>2972</v>
      </c>
      <c r="D591" s="24" t="s">
        <v>41</v>
      </c>
      <c r="E591" s="24" t="s">
        <v>157</v>
      </c>
      <c r="F591" s="26">
        <v>80</v>
      </c>
      <c r="G591" s="26">
        <v>16.66</v>
      </c>
      <c r="H591" s="26">
        <v>13.34</v>
      </c>
      <c r="I591" s="23" t="s">
        <v>141</v>
      </c>
    </row>
    <row r="592" spans="1:9" x14ac:dyDescent="0.25">
      <c r="A592" s="24">
        <v>101</v>
      </c>
      <c r="B592" s="25">
        <v>45352</v>
      </c>
      <c r="C592" s="24">
        <v>1018</v>
      </c>
      <c r="D592" s="24" t="s">
        <v>349</v>
      </c>
      <c r="E592" s="24" t="s">
        <v>154</v>
      </c>
      <c r="F592" s="26">
        <v>80</v>
      </c>
      <c r="G592" s="26">
        <v>100</v>
      </c>
      <c r="H592" s="26">
        <v>80</v>
      </c>
      <c r="I592" s="23" t="s">
        <v>140</v>
      </c>
    </row>
    <row r="593" spans="1:9" x14ac:dyDescent="0.25">
      <c r="A593" s="24">
        <v>101</v>
      </c>
      <c r="B593" s="25">
        <v>45352</v>
      </c>
      <c r="C593" s="24">
        <v>1019</v>
      </c>
      <c r="D593" s="24" t="s">
        <v>376</v>
      </c>
      <c r="E593" s="24" t="s">
        <v>154</v>
      </c>
      <c r="F593" s="26">
        <v>50</v>
      </c>
      <c r="G593" s="26">
        <v>100</v>
      </c>
      <c r="H593" s="26">
        <v>50</v>
      </c>
      <c r="I593" s="23" t="s">
        <v>140</v>
      </c>
    </row>
    <row r="594" spans="1:9" x14ac:dyDescent="0.25">
      <c r="A594" s="24">
        <v>101</v>
      </c>
      <c r="B594" s="25">
        <v>45352</v>
      </c>
      <c r="C594" s="24">
        <v>1023</v>
      </c>
      <c r="D594" s="24" t="s">
        <v>297</v>
      </c>
      <c r="E594" s="24" t="s">
        <v>154</v>
      </c>
      <c r="F594" s="26">
        <v>78.333299999999994</v>
      </c>
      <c r="G594" s="26">
        <v>100</v>
      </c>
      <c r="H594" s="26">
        <v>78.33</v>
      </c>
      <c r="I594" s="23" t="s">
        <v>140</v>
      </c>
    </row>
    <row r="595" spans="1:9" x14ac:dyDescent="0.25">
      <c r="A595" s="24">
        <v>101</v>
      </c>
      <c r="B595" s="25">
        <v>45352</v>
      </c>
      <c r="C595" s="24">
        <v>1024</v>
      </c>
      <c r="D595" s="24" t="s">
        <v>222</v>
      </c>
      <c r="E595" s="24" t="s">
        <v>154</v>
      </c>
      <c r="F595" s="26">
        <v>100</v>
      </c>
      <c r="G595" s="26">
        <v>100</v>
      </c>
      <c r="H595" s="26">
        <v>100</v>
      </c>
      <c r="I595" s="23" t="s">
        <v>140</v>
      </c>
    </row>
    <row r="596" spans="1:9" x14ac:dyDescent="0.25">
      <c r="A596" s="24">
        <v>101</v>
      </c>
      <c r="B596" s="25">
        <v>45352</v>
      </c>
      <c r="C596" s="24">
        <v>1025</v>
      </c>
      <c r="D596" s="24" t="s">
        <v>47</v>
      </c>
      <c r="E596" s="24" t="s">
        <v>154</v>
      </c>
      <c r="F596" s="26">
        <v>0</v>
      </c>
      <c r="G596" s="26">
        <v>50</v>
      </c>
      <c r="H596" s="26">
        <v>0</v>
      </c>
      <c r="I596" s="23" t="s">
        <v>140</v>
      </c>
    </row>
    <row r="597" spans="1:9" x14ac:dyDescent="0.25">
      <c r="A597" s="24">
        <v>101</v>
      </c>
      <c r="B597" s="25">
        <v>45352</v>
      </c>
      <c r="C597" s="24">
        <v>1025</v>
      </c>
      <c r="D597" s="24" t="s">
        <v>47</v>
      </c>
      <c r="E597" s="24" t="s">
        <v>155</v>
      </c>
      <c r="F597" s="26">
        <v>100</v>
      </c>
      <c r="G597" s="26">
        <v>16.670000000000002</v>
      </c>
      <c r="H597" s="26">
        <v>16.670000000000002</v>
      </c>
      <c r="I597" s="23" t="s">
        <v>143</v>
      </c>
    </row>
    <row r="598" spans="1:9" x14ac:dyDescent="0.25">
      <c r="A598" s="24">
        <v>101</v>
      </c>
      <c r="B598" s="25">
        <v>45352</v>
      </c>
      <c r="C598" s="24">
        <v>1025</v>
      </c>
      <c r="D598" s="24" t="s">
        <v>47</v>
      </c>
      <c r="E598" s="24" t="s">
        <v>156</v>
      </c>
      <c r="F598" s="26">
        <v>100</v>
      </c>
      <c r="G598" s="26">
        <v>16.670000000000002</v>
      </c>
      <c r="H598" s="26">
        <v>16.670000000000002</v>
      </c>
      <c r="I598" s="23" t="s">
        <v>142</v>
      </c>
    </row>
    <row r="599" spans="1:9" x14ac:dyDescent="0.25">
      <c r="A599" s="24">
        <v>101</v>
      </c>
      <c r="B599" s="25">
        <v>45352</v>
      </c>
      <c r="C599" s="24">
        <v>1025</v>
      </c>
      <c r="D599" s="24" t="s">
        <v>47</v>
      </c>
      <c r="E599" s="24" t="s">
        <v>157</v>
      </c>
      <c r="F599" s="26">
        <v>80</v>
      </c>
      <c r="G599" s="26">
        <v>16.66</v>
      </c>
      <c r="H599" s="26">
        <v>13.34</v>
      </c>
      <c r="I599" s="23" t="s">
        <v>141</v>
      </c>
    </row>
    <row r="600" spans="1:9" x14ac:dyDescent="0.25">
      <c r="A600" s="24">
        <v>101</v>
      </c>
      <c r="B600" s="25">
        <v>45352</v>
      </c>
      <c r="C600" s="24">
        <v>1030</v>
      </c>
      <c r="D600" s="24" t="s">
        <v>27</v>
      </c>
      <c r="E600" s="24" t="s">
        <v>154</v>
      </c>
      <c r="F600" s="26">
        <v>100</v>
      </c>
      <c r="G600" s="26">
        <v>50</v>
      </c>
      <c r="H600" s="26">
        <v>50</v>
      </c>
      <c r="I600" s="23" t="s">
        <v>140</v>
      </c>
    </row>
    <row r="601" spans="1:9" x14ac:dyDescent="0.25">
      <c r="A601" s="24">
        <v>101</v>
      </c>
      <c r="B601" s="25">
        <v>45352</v>
      </c>
      <c r="C601" s="24">
        <v>1030</v>
      </c>
      <c r="D601" s="24" t="s">
        <v>27</v>
      </c>
      <c r="E601" s="24" t="s">
        <v>155</v>
      </c>
      <c r="F601" s="26">
        <v>100</v>
      </c>
      <c r="G601" s="26">
        <v>16.670000000000002</v>
      </c>
      <c r="H601" s="26">
        <v>16.670000000000002</v>
      </c>
      <c r="I601" s="23" t="s">
        <v>143</v>
      </c>
    </row>
    <row r="602" spans="1:9" x14ac:dyDescent="0.25">
      <c r="A602" s="24">
        <v>101</v>
      </c>
      <c r="B602" s="25">
        <v>45352</v>
      </c>
      <c r="C602" s="24">
        <v>1030</v>
      </c>
      <c r="D602" s="24" t="s">
        <v>27</v>
      </c>
      <c r="E602" s="24" t="s">
        <v>156</v>
      </c>
      <c r="F602" s="26">
        <v>100</v>
      </c>
      <c r="G602" s="26">
        <v>16.670000000000002</v>
      </c>
      <c r="H602" s="26">
        <v>16.670000000000002</v>
      </c>
      <c r="I602" s="23" t="s">
        <v>142</v>
      </c>
    </row>
    <row r="603" spans="1:9" x14ac:dyDescent="0.25">
      <c r="A603" s="24">
        <v>101</v>
      </c>
      <c r="B603" s="25">
        <v>45352</v>
      </c>
      <c r="C603" s="24">
        <v>1030</v>
      </c>
      <c r="D603" s="24" t="s">
        <v>27</v>
      </c>
      <c r="E603" s="24" t="s">
        <v>157</v>
      </c>
      <c r="F603" s="26">
        <v>80</v>
      </c>
      <c r="G603" s="26">
        <v>16.66</v>
      </c>
      <c r="H603" s="26">
        <v>13.34</v>
      </c>
      <c r="I603" s="23" t="s">
        <v>141</v>
      </c>
    </row>
    <row r="604" spans="1:9" x14ac:dyDescent="0.25">
      <c r="A604" s="24">
        <v>101</v>
      </c>
      <c r="B604" s="25">
        <v>45352</v>
      </c>
      <c r="C604" s="24">
        <v>1031</v>
      </c>
      <c r="D604" s="24" t="s">
        <v>158</v>
      </c>
      <c r="E604" s="24" t="s">
        <v>155</v>
      </c>
      <c r="F604" s="26">
        <v>100</v>
      </c>
      <c r="G604" s="26">
        <v>33.33</v>
      </c>
      <c r="H604" s="26">
        <v>33.33</v>
      </c>
      <c r="I604" s="23" t="s">
        <v>143</v>
      </c>
    </row>
    <row r="605" spans="1:9" x14ac:dyDescent="0.25">
      <c r="A605" s="24">
        <v>101</v>
      </c>
      <c r="B605" s="25">
        <v>45352</v>
      </c>
      <c r="C605" s="24">
        <v>1031</v>
      </c>
      <c r="D605" s="24" t="s">
        <v>158</v>
      </c>
      <c r="E605" s="24" t="s">
        <v>156</v>
      </c>
      <c r="F605" s="26">
        <v>100</v>
      </c>
      <c r="G605" s="26">
        <v>33.33</v>
      </c>
      <c r="H605" s="26">
        <v>33.33</v>
      </c>
      <c r="I605" s="23" t="s">
        <v>142</v>
      </c>
    </row>
    <row r="606" spans="1:9" x14ac:dyDescent="0.25">
      <c r="A606" s="24">
        <v>101</v>
      </c>
      <c r="B606" s="25">
        <v>45352</v>
      </c>
      <c r="C606" s="24">
        <v>1031</v>
      </c>
      <c r="D606" s="24" t="s">
        <v>158</v>
      </c>
      <c r="E606" s="24" t="s">
        <v>157</v>
      </c>
      <c r="F606" s="26">
        <v>80</v>
      </c>
      <c r="G606" s="26">
        <v>33.340000000000003</v>
      </c>
      <c r="H606" s="26">
        <v>26.67</v>
      </c>
      <c r="I606" s="23" t="s">
        <v>141</v>
      </c>
    </row>
    <row r="607" spans="1:9" x14ac:dyDescent="0.25">
      <c r="A607" s="24">
        <v>101</v>
      </c>
      <c r="B607" s="25">
        <v>45352</v>
      </c>
      <c r="C607" s="24">
        <v>1032</v>
      </c>
      <c r="D607" s="24" t="s">
        <v>11</v>
      </c>
      <c r="E607" s="24" t="s">
        <v>155</v>
      </c>
      <c r="F607" s="26">
        <v>100</v>
      </c>
      <c r="G607" s="26">
        <v>33.33</v>
      </c>
      <c r="H607" s="26">
        <v>33.33</v>
      </c>
      <c r="I607" s="23" t="s">
        <v>143</v>
      </c>
    </row>
    <row r="608" spans="1:9" x14ac:dyDescent="0.25">
      <c r="A608" s="24">
        <v>101</v>
      </c>
      <c r="B608" s="25">
        <v>45352</v>
      </c>
      <c r="C608" s="24">
        <v>1032</v>
      </c>
      <c r="D608" s="24" t="s">
        <v>11</v>
      </c>
      <c r="E608" s="24" t="s">
        <v>156</v>
      </c>
      <c r="F608" s="26">
        <v>100</v>
      </c>
      <c r="G608" s="26">
        <v>33.33</v>
      </c>
      <c r="H608" s="26">
        <v>33.33</v>
      </c>
      <c r="I608" s="23" t="s">
        <v>142</v>
      </c>
    </row>
    <row r="609" spans="1:9" x14ac:dyDescent="0.25">
      <c r="A609" s="24">
        <v>101</v>
      </c>
      <c r="B609" s="25">
        <v>45352</v>
      </c>
      <c r="C609" s="24">
        <v>1032</v>
      </c>
      <c r="D609" s="24" t="s">
        <v>11</v>
      </c>
      <c r="E609" s="24" t="s">
        <v>157</v>
      </c>
      <c r="F609" s="26">
        <v>90</v>
      </c>
      <c r="G609" s="26">
        <v>33.340000000000003</v>
      </c>
      <c r="H609" s="26">
        <v>30.01</v>
      </c>
      <c r="I609" s="23" t="s">
        <v>141</v>
      </c>
    </row>
    <row r="610" spans="1:9" x14ac:dyDescent="0.25">
      <c r="A610" s="24">
        <v>101</v>
      </c>
      <c r="B610" s="25">
        <v>45352</v>
      </c>
      <c r="C610" s="24">
        <v>1037</v>
      </c>
      <c r="D610" s="24" t="s">
        <v>159</v>
      </c>
      <c r="E610" s="24" t="s">
        <v>154</v>
      </c>
      <c r="F610" s="26">
        <v>26.666699999999999</v>
      </c>
      <c r="G610" s="26">
        <v>100</v>
      </c>
      <c r="H610" s="26">
        <v>26.67</v>
      </c>
      <c r="I610" s="23" t="s">
        <v>140</v>
      </c>
    </row>
    <row r="611" spans="1:9" x14ac:dyDescent="0.25">
      <c r="A611" s="24">
        <v>101</v>
      </c>
      <c r="B611" s="25">
        <v>45352</v>
      </c>
      <c r="C611" s="24">
        <v>1039</v>
      </c>
      <c r="D611" s="24" t="s">
        <v>160</v>
      </c>
      <c r="E611" s="24" t="s">
        <v>154</v>
      </c>
      <c r="F611" s="26">
        <v>100</v>
      </c>
      <c r="G611" s="26">
        <v>100</v>
      </c>
      <c r="H611" s="26">
        <v>100</v>
      </c>
      <c r="I611" s="23" t="s">
        <v>140</v>
      </c>
    </row>
    <row r="612" spans="1:9" x14ac:dyDescent="0.25">
      <c r="A612" s="24">
        <v>101</v>
      </c>
      <c r="B612" s="25">
        <v>45352</v>
      </c>
      <c r="C612" s="24">
        <v>1054</v>
      </c>
      <c r="D612" s="24" t="s">
        <v>161</v>
      </c>
      <c r="E612" s="24" t="s">
        <v>154</v>
      </c>
      <c r="F612" s="26">
        <v>100</v>
      </c>
      <c r="G612" s="26">
        <v>100</v>
      </c>
      <c r="H612" s="26">
        <v>100</v>
      </c>
      <c r="I612" s="23" t="s">
        <v>140</v>
      </c>
    </row>
    <row r="613" spans="1:9" x14ac:dyDescent="0.25">
      <c r="A613" s="24">
        <v>101</v>
      </c>
      <c r="B613" s="25">
        <v>45352</v>
      </c>
      <c r="C613" s="24">
        <v>1055</v>
      </c>
      <c r="D613" s="24" t="s">
        <v>162</v>
      </c>
      <c r="E613" s="24" t="s">
        <v>154</v>
      </c>
      <c r="F613" s="26">
        <v>100</v>
      </c>
      <c r="G613" s="26">
        <v>100</v>
      </c>
      <c r="H613" s="26">
        <v>100</v>
      </c>
      <c r="I613" s="23" t="s">
        <v>140</v>
      </c>
    </row>
    <row r="614" spans="1:9" x14ac:dyDescent="0.25">
      <c r="A614" s="24">
        <v>101</v>
      </c>
      <c r="B614" s="25">
        <v>45352</v>
      </c>
      <c r="C614" s="24">
        <v>1057</v>
      </c>
      <c r="D614" s="24" t="s">
        <v>336</v>
      </c>
      <c r="E614" s="24" t="s">
        <v>154</v>
      </c>
      <c r="F614" s="26">
        <v>100</v>
      </c>
      <c r="G614" s="26">
        <v>100</v>
      </c>
      <c r="H614" s="26">
        <v>100</v>
      </c>
      <c r="I614" s="23" t="s">
        <v>140</v>
      </c>
    </row>
    <row r="615" spans="1:9" x14ac:dyDescent="0.25">
      <c r="A615" s="24">
        <v>101</v>
      </c>
      <c r="B615" s="25">
        <v>45352</v>
      </c>
      <c r="C615" s="24">
        <v>1060</v>
      </c>
      <c r="D615" s="24" t="s">
        <v>350</v>
      </c>
      <c r="E615" s="24" t="s">
        <v>154</v>
      </c>
      <c r="F615" s="26">
        <v>100</v>
      </c>
      <c r="G615" s="26">
        <v>100</v>
      </c>
      <c r="H615" s="26">
        <v>100</v>
      </c>
      <c r="I615" s="23" t="s">
        <v>140</v>
      </c>
    </row>
    <row r="616" spans="1:9" x14ac:dyDescent="0.25">
      <c r="A616" s="24">
        <v>101</v>
      </c>
      <c r="B616" s="25">
        <v>45352</v>
      </c>
      <c r="C616" s="24">
        <v>1064</v>
      </c>
      <c r="D616" s="24" t="s">
        <v>163</v>
      </c>
      <c r="E616" s="24" t="s">
        <v>154</v>
      </c>
      <c r="F616" s="26">
        <v>100</v>
      </c>
      <c r="G616" s="26">
        <v>100</v>
      </c>
      <c r="H616" s="26">
        <v>100</v>
      </c>
      <c r="I616" s="23" t="s">
        <v>140</v>
      </c>
    </row>
    <row r="617" spans="1:9" x14ac:dyDescent="0.25">
      <c r="A617" s="24">
        <v>101</v>
      </c>
      <c r="B617" s="25">
        <v>45352</v>
      </c>
      <c r="C617" s="24">
        <v>1066</v>
      </c>
      <c r="D617" s="24" t="s">
        <v>164</v>
      </c>
      <c r="E617" s="24" t="s">
        <v>154</v>
      </c>
      <c r="F617" s="26">
        <v>92</v>
      </c>
      <c r="G617" s="26">
        <v>100</v>
      </c>
      <c r="H617" s="26">
        <v>92</v>
      </c>
      <c r="I617" s="23" t="s">
        <v>140</v>
      </c>
    </row>
    <row r="618" spans="1:9" x14ac:dyDescent="0.25">
      <c r="A618" s="24">
        <v>101</v>
      </c>
      <c r="B618" s="25">
        <v>45352</v>
      </c>
      <c r="C618" s="24">
        <v>1067</v>
      </c>
      <c r="D618" s="24" t="s">
        <v>115</v>
      </c>
      <c r="E618" s="24" t="s">
        <v>154</v>
      </c>
      <c r="F618" s="26">
        <v>42.5</v>
      </c>
      <c r="G618" s="26">
        <v>80</v>
      </c>
      <c r="H618" s="26">
        <v>34</v>
      </c>
      <c r="I618" s="23" t="s">
        <v>140</v>
      </c>
    </row>
    <row r="619" spans="1:9" x14ac:dyDescent="0.25">
      <c r="A619" s="24">
        <v>101</v>
      </c>
      <c r="B619" s="25">
        <v>45352</v>
      </c>
      <c r="C619" s="24">
        <v>1067</v>
      </c>
      <c r="D619" s="24" t="s">
        <v>115</v>
      </c>
      <c r="E619" s="24" t="s">
        <v>155</v>
      </c>
      <c r="F619" s="26">
        <v>100</v>
      </c>
      <c r="G619" s="26">
        <v>6.67</v>
      </c>
      <c r="H619" s="26">
        <v>6.67</v>
      </c>
      <c r="I619" s="23" t="s">
        <v>143</v>
      </c>
    </row>
    <row r="620" spans="1:9" x14ac:dyDescent="0.25">
      <c r="A620" s="24">
        <v>101</v>
      </c>
      <c r="B620" s="25">
        <v>45352</v>
      </c>
      <c r="C620" s="24">
        <v>1067</v>
      </c>
      <c r="D620" s="24" t="s">
        <v>115</v>
      </c>
      <c r="E620" s="24" t="s">
        <v>156</v>
      </c>
      <c r="F620" s="26">
        <v>100</v>
      </c>
      <c r="G620" s="26">
        <v>6.67</v>
      </c>
      <c r="H620" s="26">
        <v>6.67</v>
      </c>
      <c r="I620" s="23" t="s">
        <v>142</v>
      </c>
    </row>
    <row r="621" spans="1:9" x14ac:dyDescent="0.25">
      <c r="A621" s="24">
        <v>101</v>
      </c>
      <c r="B621" s="25">
        <v>45352</v>
      </c>
      <c r="C621" s="24">
        <v>1067</v>
      </c>
      <c r="D621" s="24" t="s">
        <v>115</v>
      </c>
      <c r="E621" s="24" t="s">
        <v>157</v>
      </c>
      <c r="F621" s="26">
        <v>95</v>
      </c>
      <c r="G621" s="26">
        <v>6.66</v>
      </c>
      <c r="H621" s="26">
        <v>6.34</v>
      </c>
      <c r="I621" s="23" t="s">
        <v>141</v>
      </c>
    </row>
    <row r="622" spans="1:9" x14ac:dyDescent="0.25">
      <c r="A622" s="24">
        <v>101</v>
      </c>
      <c r="B622" s="25">
        <v>45352</v>
      </c>
      <c r="C622" s="24">
        <v>1068</v>
      </c>
      <c r="D622" s="24" t="s">
        <v>337</v>
      </c>
      <c r="E622" s="24" t="s">
        <v>154</v>
      </c>
      <c r="F622" s="26">
        <v>80</v>
      </c>
      <c r="G622" s="26">
        <v>100</v>
      </c>
      <c r="H622" s="26">
        <v>80</v>
      </c>
      <c r="I622" s="23" t="s">
        <v>140</v>
      </c>
    </row>
    <row r="623" spans="1:9" x14ac:dyDescent="0.25">
      <c r="A623" s="24">
        <v>101</v>
      </c>
      <c r="B623" s="25">
        <v>45352</v>
      </c>
      <c r="C623" s="24">
        <v>1072</v>
      </c>
      <c r="D623" s="24" t="s">
        <v>351</v>
      </c>
      <c r="E623" s="24" t="s">
        <v>154</v>
      </c>
      <c r="F623" s="26">
        <v>100</v>
      </c>
      <c r="G623" s="26">
        <v>100</v>
      </c>
      <c r="H623" s="26">
        <v>100</v>
      </c>
      <c r="I623" s="23" t="s">
        <v>140</v>
      </c>
    </row>
    <row r="624" spans="1:9" x14ac:dyDescent="0.25">
      <c r="A624" s="24">
        <v>101</v>
      </c>
      <c r="B624" s="25">
        <v>45352</v>
      </c>
      <c r="C624" s="24">
        <v>1084</v>
      </c>
      <c r="D624" s="24" t="s">
        <v>223</v>
      </c>
      <c r="E624" s="24" t="s">
        <v>154</v>
      </c>
      <c r="F624" s="26">
        <v>65</v>
      </c>
      <c r="G624" s="26">
        <v>100</v>
      </c>
      <c r="H624" s="26">
        <v>65</v>
      </c>
      <c r="I624" s="23" t="s">
        <v>140</v>
      </c>
    </row>
    <row r="625" spans="1:9" x14ac:dyDescent="0.25">
      <c r="A625" s="24">
        <v>101</v>
      </c>
      <c r="B625" s="25">
        <v>45352</v>
      </c>
      <c r="C625" s="24">
        <v>1086</v>
      </c>
      <c r="D625" s="24" t="s">
        <v>165</v>
      </c>
      <c r="E625" s="24" t="s">
        <v>154</v>
      </c>
      <c r="F625" s="26">
        <v>99.411799999999999</v>
      </c>
      <c r="G625" s="26">
        <v>100</v>
      </c>
      <c r="H625" s="26">
        <v>99.41</v>
      </c>
      <c r="I625" s="23" t="s">
        <v>140</v>
      </c>
    </row>
    <row r="626" spans="1:9" x14ac:dyDescent="0.25">
      <c r="A626" s="24">
        <v>101</v>
      </c>
      <c r="B626" s="25">
        <v>45352</v>
      </c>
      <c r="C626" s="24">
        <v>1087</v>
      </c>
      <c r="D626" s="24" t="s">
        <v>166</v>
      </c>
      <c r="E626" s="24" t="s">
        <v>154</v>
      </c>
      <c r="F626" s="26">
        <v>98.039199999999994</v>
      </c>
      <c r="G626" s="26">
        <v>100</v>
      </c>
      <c r="H626" s="26">
        <v>98.04</v>
      </c>
      <c r="I626" s="23" t="s">
        <v>140</v>
      </c>
    </row>
    <row r="627" spans="1:9" x14ac:dyDescent="0.25">
      <c r="A627" s="24">
        <v>101</v>
      </c>
      <c r="B627" s="25">
        <v>45352</v>
      </c>
      <c r="C627" s="24">
        <v>1094</v>
      </c>
      <c r="D627" s="24" t="s">
        <v>167</v>
      </c>
      <c r="E627" s="24" t="s">
        <v>154</v>
      </c>
      <c r="F627" s="26">
        <v>100</v>
      </c>
      <c r="G627" s="26">
        <v>100</v>
      </c>
      <c r="H627" s="26">
        <v>100</v>
      </c>
      <c r="I627" s="23" t="s">
        <v>140</v>
      </c>
    </row>
    <row r="628" spans="1:9" x14ac:dyDescent="0.25">
      <c r="A628" s="24">
        <v>101</v>
      </c>
      <c r="B628" s="25">
        <v>45352</v>
      </c>
      <c r="C628" s="24">
        <v>1103</v>
      </c>
      <c r="D628" s="24" t="s">
        <v>168</v>
      </c>
      <c r="E628" s="24" t="s">
        <v>154</v>
      </c>
      <c r="F628" s="26">
        <v>100</v>
      </c>
      <c r="G628" s="26">
        <v>100</v>
      </c>
      <c r="H628" s="26">
        <v>100</v>
      </c>
      <c r="I628" s="23" t="s">
        <v>140</v>
      </c>
    </row>
    <row r="629" spans="1:9" x14ac:dyDescent="0.25">
      <c r="A629" s="24">
        <v>101</v>
      </c>
      <c r="B629" s="25">
        <v>45352</v>
      </c>
      <c r="C629" s="24">
        <v>1109</v>
      </c>
      <c r="D629" s="24" t="s">
        <v>301</v>
      </c>
      <c r="E629" s="24" t="s">
        <v>154</v>
      </c>
      <c r="F629" s="26">
        <v>58.736800000000002</v>
      </c>
      <c r="G629" s="26">
        <v>100</v>
      </c>
      <c r="H629" s="26">
        <v>58.74</v>
      </c>
      <c r="I629" s="23" t="s">
        <v>140</v>
      </c>
    </row>
    <row r="630" spans="1:9" x14ac:dyDescent="0.25">
      <c r="A630" s="24">
        <v>101</v>
      </c>
      <c r="B630" s="25">
        <v>45352</v>
      </c>
      <c r="C630" s="24">
        <v>1111</v>
      </c>
      <c r="D630" s="24" t="s">
        <v>169</v>
      </c>
      <c r="E630" s="24" t="s">
        <v>154</v>
      </c>
      <c r="F630" s="26">
        <v>76.25</v>
      </c>
      <c r="G630" s="26">
        <v>100</v>
      </c>
      <c r="H630" s="26">
        <v>76.25</v>
      </c>
      <c r="I630" s="23" t="s">
        <v>140</v>
      </c>
    </row>
    <row r="631" spans="1:9" x14ac:dyDescent="0.25">
      <c r="A631" s="24">
        <v>101</v>
      </c>
      <c r="B631" s="25">
        <v>45352</v>
      </c>
      <c r="C631" s="24">
        <v>1114</v>
      </c>
      <c r="D631" s="24" t="s">
        <v>170</v>
      </c>
      <c r="E631" s="24" t="s">
        <v>154</v>
      </c>
      <c r="F631" s="26">
        <v>79.122799999999998</v>
      </c>
      <c r="G631" s="26">
        <v>100</v>
      </c>
      <c r="H631" s="26">
        <v>79.12</v>
      </c>
      <c r="I631" s="23" t="s">
        <v>140</v>
      </c>
    </row>
    <row r="632" spans="1:9" x14ac:dyDescent="0.25">
      <c r="A632" s="24">
        <v>101</v>
      </c>
      <c r="B632" s="25">
        <v>45352</v>
      </c>
      <c r="C632" s="24">
        <v>1117</v>
      </c>
      <c r="D632" s="24" t="s">
        <v>171</v>
      </c>
      <c r="E632" s="24" t="s">
        <v>154</v>
      </c>
      <c r="F632" s="26">
        <v>67.916700000000006</v>
      </c>
      <c r="G632" s="26">
        <v>100</v>
      </c>
      <c r="H632" s="26">
        <v>67.92</v>
      </c>
      <c r="I632" s="23" t="s">
        <v>140</v>
      </c>
    </row>
    <row r="633" spans="1:9" x14ac:dyDescent="0.25">
      <c r="A633" s="24">
        <v>101</v>
      </c>
      <c r="B633" s="25">
        <v>45352</v>
      </c>
      <c r="C633" s="24">
        <v>1127</v>
      </c>
      <c r="D633" s="24" t="s">
        <v>353</v>
      </c>
      <c r="E633" s="24" t="s">
        <v>154</v>
      </c>
      <c r="F633" s="26">
        <v>100</v>
      </c>
      <c r="G633" s="26">
        <v>100</v>
      </c>
      <c r="H633" s="26">
        <v>100</v>
      </c>
      <c r="I633" s="23" t="s">
        <v>140</v>
      </c>
    </row>
    <row r="634" spans="1:9" x14ac:dyDescent="0.25">
      <c r="A634" s="24">
        <v>101</v>
      </c>
      <c r="B634" s="25">
        <v>45352</v>
      </c>
      <c r="C634" s="24">
        <v>1136</v>
      </c>
      <c r="D634" s="24" t="s">
        <v>172</v>
      </c>
      <c r="E634" s="24" t="s">
        <v>154</v>
      </c>
      <c r="F634" s="26">
        <v>99.333299999999994</v>
      </c>
      <c r="G634" s="26">
        <v>100</v>
      </c>
      <c r="H634" s="26">
        <v>99.33</v>
      </c>
      <c r="I634" s="23" t="s">
        <v>140</v>
      </c>
    </row>
    <row r="635" spans="1:9" x14ac:dyDescent="0.25">
      <c r="A635" s="24">
        <v>101</v>
      </c>
      <c r="B635" s="25">
        <v>45352</v>
      </c>
      <c r="C635" s="24">
        <v>1143</v>
      </c>
      <c r="D635" s="24" t="s">
        <v>173</v>
      </c>
      <c r="E635" s="24" t="s">
        <v>154</v>
      </c>
      <c r="F635" s="26">
        <v>100</v>
      </c>
      <c r="G635" s="26">
        <v>100</v>
      </c>
      <c r="H635" s="26">
        <v>100</v>
      </c>
      <c r="I635" s="23" t="s">
        <v>140</v>
      </c>
    </row>
    <row r="636" spans="1:9" x14ac:dyDescent="0.25">
      <c r="A636" s="24">
        <v>101</v>
      </c>
      <c r="B636" s="25">
        <v>45352</v>
      </c>
      <c r="C636" s="24">
        <v>1150</v>
      </c>
      <c r="D636" s="24" t="s">
        <v>174</v>
      </c>
      <c r="E636" s="24" t="s">
        <v>154</v>
      </c>
      <c r="F636" s="26">
        <v>60</v>
      </c>
      <c r="G636" s="26">
        <v>100</v>
      </c>
      <c r="H636" s="26">
        <v>60</v>
      </c>
      <c r="I636" s="23" t="s">
        <v>140</v>
      </c>
    </row>
    <row r="637" spans="1:9" x14ac:dyDescent="0.25">
      <c r="A637" s="24">
        <v>101</v>
      </c>
      <c r="B637" s="25">
        <v>45352</v>
      </c>
      <c r="C637" s="24">
        <v>1151</v>
      </c>
      <c r="D637" s="24" t="s">
        <v>175</v>
      </c>
      <c r="E637" s="24" t="s">
        <v>154</v>
      </c>
      <c r="F637" s="26">
        <v>80</v>
      </c>
      <c r="G637" s="26">
        <v>100</v>
      </c>
      <c r="H637" s="26">
        <v>80</v>
      </c>
      <c r="I637" s="23" t="s">
        <v>140</v>
      </c>
    </row>
    <row r="638" spans="1:9" x14ac:dyDescent="0.25">
      <c r="A638" s="24">
        <v>101</v>
      </c>
      <c r="B638" s="25">
        <v>45352</v>
      </c>
      <c r="C638" s="24">
        <v>1152</v>
      </c>
      <c r="D638" s="24" t="s">
        <v>377</v>
      </c>
      <c r="E638" s="24" t="s">
        <v>154</v>
      </c>
      <c r="F638" s="26">
        <v>100</v>
      </c>
      <c r="G638" s="26">
        <v>100</v>
      </c>
      <c r="H638" s="26">
        <v>100</v>
      </c>
      <c r="I638" s="23" t="s">
        <v>140</v>
      </c>
    </row>
    <row r="639" spans="1:9" x14ac:dyDescent="0.25">
      <c r="A639" s="24">
        <v>101</v>
      </c>
      <c r="B639" s="25">
        <v>45352</v>
      </c>
      <c r="C639" s="24">
        <v>1163</v>
      </c>
      <c r="D639" s="24" t="s">
        <v>176</v>
      </c>
      <c r="E639" s="24" t="s">
        <v>154</v>
      </c>
      <c r="F639" s="26">
        <v>85</v>
      </c>
      <c r="G639" s="26">
        <v>100</v>
      </c>
      <c r="H639" s="26">
        <v>85</v>
      </c>
      <c r="I639" s="23" t="s">
        <v>140</v>
      </c>
    </row>
    <row r="640" spans="1:9" x14ac:dyDescent="0.25">
      <c r="A640" s="24">
        <v>101</v>
      </c>
      <c r="B640" s="25">
        <v>45352</v>
      </c>
      <c r="C640" s="24">
        <v>1171</v>
      </c>
      <c r="D640" s="24" t="s">
        <v>95</v>
      </c>
      <c r="E640" s="24" t="s">
        <v>185</v>
      </c>
      <c r="F640" s="26">
        <v>100</v>
      </c>
      <c r="G640" s="26">
        <v>21.5</v>
      </c>
      <c r="H640" s="26">
        <v>21.5</v>
      </c>
      <c r="I640" s="23" t="s">
        <v>139</v>
      </c>
    </row>
    <row r="641" spans="1:9" x14ac:dyDescent="0.25">
      <c r="A641" s="24">
        <v>101</v>
      </c>
      <c r="B641" s="25">
        <v>45352</v>
      </c>
      <c r="C641" s="24">
        <v>1171</v>
      </c>
      <c r="D641" s="24" t="s">
        <v>95</v>
      </c>
      <c r="E641" s="24" t="s">
        <v>154</v>
      </c>
      <c r="F641" s="26">
        <v>100</v>
      </c>
      <c r="G641" s="26">
        <v>28.5</v>
      </c>
      <c r="H641" s="26">
        <v>28.5</v>
      </c>
      <c r="I641" s="23" t="s">
        <v>140</v>
      </c>
    </row>
    <row r="642" spans="1:9" x14ac:dyDescent="0.25">
      <c r="A642" s="24">
        <v>101</v>
      </c>
      <c r="B642" s="25">
        <v>45352</v>
      </c>
      <c r="C642" s="24">
        <v>1171</v>
      </c>
      <c r="D642" s="24" t="s">
        <v>95</v>
      </c>
      <c r="E642" s="24" t="s">
        <v>155</v>
      </c>
      <c r="F642" s="26">
        <v>100</v>
      </c>
      <c r="G642" s="26">
        <v>16.670000000000002</v>
      </c>
      <c r="H642" s="26">
        <v>16.670000000000002</v>
      </c>
      <c r="I642" s="23" t="s">
        <v>143</v>
      </c>
    </row>
    <row r="643" spans="1:9" x14ac:dyDescent="0.25">
      <c r="A643" s="24">
        <v>101</v>
      </c>
      <c r="B643" s="25">
        <v>45352</v>
      </c>
      <c r="C643" s="24">
        <v>1171</v>
      </c>
      <c r="D643" s="24" t="s">
        <v>95</v>
      </c>
      <c r="E643" s="24" t="s">
        <v>156</v>
      </c>
      <c r="F643" s="26">
        <v>100</v>
      </c>
      <c r="G643" s="26">
        <v>16.670000000000002</v>
      </c>
      <c r="H643" s="26">
        <v>16.670000000000002</v>
      </c>
      <c r="I643" s="23" t="s">
        <v>142</v>
      </c>
    </row>
    <row r="644" spans="1:9" x14ac:dyDescent="0.25">
      <c r="A644" s="24">
        <v>101</v>
      </c>
      <c r="B644" s="25">
        <v>45352</v>
      </c>
      <c r="C644" s="24">
        <v>1171</v>
      </c>
      <c r="D644" s="24" t="s">
        <v>95</v>
      </c>
      <c r="E644" s="24" t="s">
        <v>157</v>
      </c>
      <c r="F644" s="26">
        <v>15</v>
      </c>
      <c r="G644" s="26">
        <v>16.66</v>
      </c>
      <c r="H644" s="26">
        <v>2.5</v>
      </c>
      <c r="I644" s="23" t="s">
        <v>141</v>
      </c>
    </row>
    <row r="645" spans="1:9" x14ac:dyDescent="0.25">
      <c r="A645" s="24">
        <v>101</v>
      </c>
      <c r="B645" s="25">
        <v>45352</v>
      </c>
      <c r="C645" s="24">
        <v>1173</v>
      </c>
      <c r="D645" s="24" t="s">
        <v>177</v>
      </c>
      <c r="E645" s="24" t="s">
        <v>185</v>
      </c>
      <c r="F645" s="26">
        <v>100</v>
      </c>
      <c r="G645" s="26">
        <v>2.5299999999999998</v>
      </c>
      <c r="H645" s="26">
        <v>2.5299999999999998</v>
      </c>
      <c r="I645" s="23" t="s">
        <v>139</v>
      </c>
    </row>
    <row r="646" spans="1:9" x14ac:dyDescent="0.25">
      <c r="A646" s="24">
        <v>101</v>
      </c>
      <c r="B646" s="25">
        <v>45352</v>
      </c>
      <c r="C646" s="24">
        <v>1173</v>
      </c>
      <c r="D646" s="24" t="s">
        <v>177</v>
      </c>
      <c r="E646" s="24" t="s">
        <v>154</v>
      </c>
      <c r="F646" s="26">
        <v>78.235299999999995</v>
      </c>
      <c r="G646" s="26">
        <v>97.47</v>
      </c>
      <c r="H646" s="26">
        <v>76.260000000000005</v>
      </c>
      <c r="I646" s="23" t="s">
        <v>140</v>
      </c>
    </row>
    <row r="647" spans="1:9" x14ac:dyDescent="0.25">
      <c r="A647" s="24">
        <v>101</v>
      </c>
      <c r="B647" s="25">
        <v>45352</v>
      </c>
      <c r="C647" s="24">
        <v>1180</v>
      </c>
      <c r="D647" s="24" t="s">
        <v>178</v>
      </c>
      <c r="E647" s="24" t="s">
        <v>154</v>
      </c>
      <c r="F647" s="26">
        <v>97.142899999999997</v>
      </c>
      <c r="G647" s="26">
        <v>100</v>
      </c>
      <c r="H647" s="26">
        <v>97.14</v>
      </c>
      <c r="I647" s="23" t="s">
        <v>140</v>
      </c>
    </row>
    <row r="648" spans="1:9" x14ac:dyDescent="0.25">
      <c r="A648" s="24">
        <v>101</v>
      </c>
      <c r="B648" s="25">
        <v>45352</v>
      </c>
      <c r="C648" s="24">
        <v>1183</v>
      </c>
      <c r="D648" s="24" t="s">
        <v>111</v>
      </c>
      <c r="E648" s="24" t="s">
        <v>154</v>
      </c>
      <c r="F648" s="26">
        <v>75</v>
      </c>
      <c r="G648" s="26">
        <v>80</v>
      </c>
      <c r="H648" s="26">
        <v>60</v>
      </c>
      <c r="I648" s="23" t="s">
        <v>140</v>
      </c>
    </row>
    <row r="649" spans="1:9" x14ac:dyDescent="0.25">
      <c r="A649" s="24">
        <v>101</v>
      </c>
      <c r="B649" s="25">
        <v>45352</v>
      </c>
      <c r="C649" s="24">
        <v>1183</v>
      </c>
      <c r="D649" s="24" t="s">
        <v>111</v>
      </c>
      <c r="E649" s="24" t="s">
        <v>155</v>
      </c>
      <c r="F649" s="26">
        <v>100</v>
      </c>
      <c r="G649" s="26">
        <v>6.67</v>
      </c>
      <c r="H649" s="26">
        <v>6.67</v>
      </c>
      <c r="I649" s="23" t="s">
        <v>143</v>
      </c>
    </row>
    <row r="650" spans="1:9" x14ac:dyDescent="0.25">
      <c r="A650" s="24">
        <v>101</v>
      </c>
      <c r="B650" s="25">
        <v>45352</v>
      </c>
      <c r="C650" s="24">
        <v>1183</v>
      </c>
      <c r="D650" s="24" t="s">
        <v>111</v>
      </c>
      <c r="E650" s="24" t="s">
        <v>156</v>
      </c>
      <c r="F650" s="26">
        <v>100</v>
      </c>
      <c r="G650" s="26">
        <v>6.67</v>
      </c>
      <c r="H650" s="26">
        <v>6.67</v>
      </c>
      <c r="I650" s="23" t="s">
        <v>142</v>
      </c>
    </row>
    <row r="651" spans="1:9" x14ac:dyDescent="0.25">
      <c r="A651" s="24">
        <v>101</v>
      </c>
      <c r="B651" s="25">
        <v>45352</v>
      </c>
      <c r="C651" s="24">
        <v>1183</v>
      </c>
      <c r="D651" s="24" t="s">
        <v>111</v>
      </c>
      <c r="E651" s="24" t="s">
        <v>157</v>
      </c>
      <c r="F651" s="26">
        <v>80</v>
      </c>
      <c r="G651" s="26">
        <v>6.66</v>
      </c>
      <c r="H651" s="26">
        <v>5.34</v>
      </c>
      <c r="I651" s="23" t="s">
        <v>141</v>
      </c>
    </row>
    <row r="652" spans="1:9" x14ac:dyDescent="0.25">
      <c r="A652" s="24">
        <v>101</v>
      </c>
      <c r="B652" s="25">
        <v>45352</v>
      </c>
      <c r="C652" s="24">
        <v>1184</v>
      </c>
      <c r="D652" s="24" t="s">
        <v>76</v>
      </c>
      <c r="E652" s="24" t="s">
        <v>155</v>
      </c>
      <c r="F652" s="26">
        <v>100</v>
      </c>
      <c r="G652" s="26">
        <v>33.33</v>
      </c>
      <c r="H652" s="26">
        <v>33.33</v>
      </c>
      <c r="I652" s="23" t="s">
        <v>143</v>
      </c>
    </row>
    <row r="653" spans="1:9" x14ac:dyDescent="0.25">
      <c r="A653" s="24">
        <v>101</v>
      </c>
      <c r="B653" s="25">
        <v>45352</v>
      </c>
      <c r="C653" s="24">
        <v>1184</v>
      </c>
      <c r="D653" s="24" t="s">
        <v>76</v>
      </c>
      <c r="E653" s="24" t="s">
        <v>156</v>
      </c>
      <c r="F653" s="26">
        <v>100</v>
      </c>
      <c r="G653" s="26">
        <v>33.33</v>
      </c>
      <c r="H653" s="26">
        <v>33.33</v>
      </c>
      <c r="I653" s="23" t="s">
        <v>142</v>
      </c>
    </row>
    <row r="654" spans="1:9" x14ac:dyDescent="0.25">
      <c r="A654" s="24">
        <v>101</v>
      </c>
      <c r="B654" s="25">
        <v>45352</v>
      </c>
      <c r="C654" s="24">
        <v>1184</v>
      </c>
      <c r="D654" s="24" t="s">
        <v>76</v>
      </c>
      <c r="E654" s="24" t="s">
        <v>157</v>
      </c>
      <c r="F654" s="26">
        <v>100</v>
      </c>
      <c r="G654" s="26">
        <v>33.340000000000003</v>
      </c>
      <c r="H654" s="26">
        <v>33.340000000000003</v>
      </c>
      <c r="I654" s="23" t="s">
        <v>141</v>
      </c>
    </row>
    <row r="655" spans="1:9" x14ac:dyDescent="0.25">
      <c r="A655" s="24">
        <v>101</v>
      </c>
      <c r="B655" s="25">
        <v>45352</v>
      </c>
      <c r="C655" s="24">
        <v>1185</v>
      </c>
      <c r="D655" s="24" t="s">
        <v>179</v>
      </c>
      <c r="E655" s="24" t="s">
        <v>154</v>
      </c>
      <c r="F655" s="26">
        <v>100</v>
      </c>
      <c r="G655" s="26">
        <v>100</v>
      </c>
      <c r="H655" s="26">
        <v>100</v>
      </c>
      <c r="I655" s="23" t="s">
        <v>140</v>
      </c>
    </row>
    <row r="656" spans="1:9" x14ac:dyDescent="0.25">
      <c r="A656" s="24">
        <v>101</v>
      </c>
      <c r="B656" s="25">
        <v>45352</v>
      </c>
      <c r="C656" s="24">
        <v>1193</v>
      </c>
      <c r="D656" s="24" t="s">
        <v>117</v>
      </c>
      <c r="E656" s="24" t="s">
        <v>155</v>
      </c>
      <c r="F656" s="26">
        <v>100</v>
      </c>
      <c r="G656" s="26">
        <v>33.33</v>
      </c>
      <c r="H656" s="26">
        <v>33.33</v>
      </c>
      <c r="I656" s="23" t="s">
        <v>143</v>
      </c>
    </row>
    <row r="657" spans="1:9" x14ac:dyDescent="0.25">
      <c r="A657" s="24">
        <v>101</v>
      </c>
      <c r="B657" s="25">
        <v>45352</v>
      </c>
      <c r="C657" s="24">
        <v>1193</v>
      </c>
      <c r="D657" s="24" t="s">
        <v>117</v>
      </c>
      <c r="E657" s="24" t="s">
        <v>156</v>
      </c>
      <c r="F657" s="26">
        <v>100</v>
      </c>
      <c r="G657" s="26">
        <v>33.33</v>
      </c>
      <c r="H657" s="26">
        <v>33.33</v>
      </c>
      <c r="I657" s="23" t="s">
        <v>142</v>
      </c>
    </row>
    <row r="658" spans="1:9" x14ac:dyDescent="0.25">
      <c r="A658" s="24">
        <v>101</v>
      </c>
      <c r="B658" s="25">
        <v>45352</v>
      </c>
      <c r="C658" s="24">
        <v>1193</v>
      </c>
      <c r="D658" s="24" t="s">
        <v>117</v>
      </c>
      <c r="E658" s="24" t="s">
        <v>157</v>
      </c>
      <c r="F658" s="26">
        <v>80</v>
      </c>
      <c r="G658" s="26">
        <v>33.340000000000003</v>
      </c>
      <c r="H658" s="26">
        <v>26.67</v>
      </c>
      <c r="I658" s="23" t="s">
        <v>141</v>
      </c>
    </row>
    <row r="659" spans="1:9" x14ac:dyDescent="0.25">
      <c r="A659" s="24">
        <v>101</v>
      </c>
      <c r="B659" s="25">
        <v>45352</v>
      </c>
      <c r="C659" s="24">
        <v>1206</v>
      </c>
      <c r="D659" s="24" t="s">
        <v>181</v>
      </c>
      <c r="E659" s="24" t="s">
        <v>154</v>
      </c>
      <c r="F659" s="26">
        <v>80</v>
      </c>
      <c r="G659" s="26">
        <v>100</v>
      </c>
      <c r="H659" s="26">
        <v>80</v>
      </c>
      <c r="I659" s="23" t="s">
        <v>140</v>
      </c>
    </row>
    <row r="660" spans="1:9" x14ac:dyDescent="0.25">
      <c r="A660" s="24">
        <v>101</v>
      </c>
      <c r="B660" s="25">
        <v>45352</v>
      </c>
      <c r="C660" s="24">
        <v>1213</v>
      </c>
      <c r="D660" s="24" t="s">
        <v>228</v>
      </c>
      <c r="E660" s="24" t="s">
        <v>154</v>
      </c>
      <c r="F660" s="26">
        <v>0</v>
      </c>
      <c r="G660" s="26">
        <v>100</v>
      </c>
      <c r="H660" s="26">
        <v>0</v>
      </c>
      <c r="I660" s="23" t="s">
        <v>140</v>
      </c>
    </row>
    <row r="661" spans="1:9" x14ac:dyDescent="0.25">
      <c r="A661" s="24">
        <v>101</v>
      </c>
      <c r="B661" s="25">
        <v>45352</v>
      </c>
      <c r="C661" s="24">
        <v>1219</v>
      </c>
      <c r="D661" s="24" t="s">
        <v>68</v>
      </c>
      <c r="E661" s="24" t="s">
        <v>185</v>
      </c>
      <c r="F661" s="26">
        <v>100</v>
      </c>
      <c r="G661" s="26">
        <v>21.5</v>
      </c>
      <c r="H661" s="26">
        <v>21.5</v>
      </c>
      <c r="I661" s="23" t="s">
        <v>139</v>
      </c>
    </row>
    <row r="662" spans="1:9" x14ac:dyDescent="0.25">
      <c r="A662" s="24">
        <v>101</v>
      </c>
      <c r="B662" s="25">
        <v>45352</v>
      </c>
      <c r="C662" s="24">
        <v>1219</v>
      </c>
      <c r="D662" s="24" t="s">
        <v>68</v>
      </c>
      <c r="E662" s="24" t="s">
        <v>154</v>
      </c>
      <c r="F662" s="26">
        <v>46.666699999999999</v>
      </c>
      <c r="G662" s="26">
        <v>28.5</v>
      </c>
      <c r="H662" s="26">
        <v>13.3</v>
      </c>
      <c r="I662" s="23" t="s">
        <v>140</v>
      </c>
    </row>
    <row r="663" spans="1:9" x14ac:dyDescent="0.25">
      <c r="A663" s="24">
        <v>101</v>
      </c>
      <c r="B663" s="25">
        <v>45352</v>
      </c>
      <c r="C663" s="24">
        <v>1219</v>
      </c>
      <c r="D663" s="24" t="s">
        <v>68</v>
      </c>
      <c r="E663" s="24" t="s">
        <v>155</v>
      </c>
      <c r="F663" s="26">
        <v>100</v>
      </c>
      <c r="G663" s="26">
        <v>16.670000000000002</v>
      </c>
      <c r="H663" s="26">
        <v>16.670000000000002</v>
      </c>
      <c r="I663" s="23" t="s">
        <v>143</v>
      </c>
    </row>
    <row r="664" spans="1:9" x14ac:dyDescent="0.25">
      <c r="A664" s="24">
        <v>101</v>
      </c>
      <c r="B664" s="25">
        <v>45352</v>
      </c>
      <c r="C664" s="24">
        <v>1219</v>
      </c>
      <c r="D664" s="24" t="s">
        <v>68</v>
      </c>
      <c r="E664" s="24" t="s">
        <v>156</v>
      </c>
      <c r="F664" s="26">
        <v>100</v>
      </c>
      <c r="G664" s="26">
        <v>16.670000000000002</v>
      </c>
      <c r="H664" s="26">
        <v>16.670000000000002</v>
      </c>
      <c r="I664" s="23" t="s">
        <v>142</v>
      </c>
    </row>
    <row r="665" spans="1:9" x14ac:dyDescent="0.25">
      <c r="A665" s="24">
        <v>101</v>
      </c>
      <c r="B665" s="25">
        <v>45352</v>
      </c>
      <c r="C665" s="24">
        <v>1219</v>
      </c>
      <c r="D665" s="24" t="s">
        <v>68</v>
      </c>
      <c r="E665" s="24" t="s">
        <v>157</v>
      </c>
      <c r="F665" s="26">
        <v>95</v>
      </c>
      <c r="G665" s="26">
        <v>16.66</v>
      </c>
      <c r="H665" s="26">
        <v>15.84</v>
      </c>
      <c r="I665" s="23" t="s">
        <v>141</v>
      </c>
    </row>
    <row r="666" spans="1:9" x14ac:dyDescent="0.25">
      <c r="A666" s="24">
        <v>101</v>
      </c>
      <c r="B666" s="25">
        <v>45352</v>
      </c>
      <c r="C666" s="24">
        <v>1221</v>
      </c>
      <c r="D666" s="24" t="s">
        <v>105</v>
      </c>
      <c r="E666" s="24" t="s">
        <v>155</v>
      </c>
      <c r="F666" s="26">
        <v>100</v>
      </c>
      <c r="G666" s="26">
        <v>33.33</v>
      </c>
      <c r="H666" s="26">
        <v>33.33</v>
      </c>
      <c r="I666" s="23" t="s">
        <v>143</v>
      </c>
    </row>
    <row r="667" spans="1:9" x14ac:dyDescent="0.25">
      <c r="A667" s="24">
        <v>101</v>
      </c>
      <c r="B667" s="25">
        <v>45352</v>
      </c>
      <c r="C667" s="24">
        <v>1221</v>
      </c>
      <c r="D667" s="24" t="s">
        <v>105</v>
      </c>
      <c r="E667" s="24" t="s">
        <v>156</v>
      </c>
      <c r="F667" s="26">
        <v>100</v>
      </c>
      <c r="G667" s="26">
        <v>33.33</v>
      </c>
      <c r="H667" s="26">
        <v>33.33</v>
      </c>
      <c r="I667" s="23" t="s">
        <v>142</v>
      </c>
    </row>
    <row r="668" spans="1:9" x14ac:dyDescent="0.25">
      <c r="A668" s="24">
        <v>101</v>
      </c>
      <c r="B668" s="25">
        <v>45352</v>
      </c>
      <c r="C668" s="24">
        <v>1221</v>
      </c>
      <c r="D668" s="24" t="s">
        <v>105</v>
      </c>
      <c r="E668" s="24" t="s">
        <v>157</v>
      </c>
      <c r="F668" s="26">
        <v>15</v>
      </c>
      <c r="G668" s="26">
        <v>33.340000000000003</v>
      </c>
      <c r="H668" s="26">
        <v>5</v>
      </c>
      <c r="I668" s="23" t="s">
        <v>141</v>
      </c>
    </row>
    <row r="669" spans="1:9" x14ac:dyDescent="0.25">
      <c r="A669" s="24">
        <v>101</v>
      </c>
      <c r="B669" s="25">
        <v>45352</v>
      </c>
      <c r="C669" s="24">
        <v>1222</v>
      </c>
      <c r="D669" s="24" t="s">
        <v>359</v>
      </c>
      <c r="E669" s="24" t="s">
        <v>154</v>
      </c>
      <c r="F669" s="26">
        <v>0</v>
      </c>
      <c r="G669" s="26">
        <v>100</v>
      </c>
      <c r="H669" s="26">
        <v>0</v>
      </c>
      <c r="I669" s="23" t="s">
        <v>140</v>
      </c>
    </row>
    <row r="670" spans="1:9" x14ac:dyDescent="0.25">
      <c r="A670" s="24">
        <v>101</v>
      </c>
      <c r="B670" s="25">
        <v>45352</v>
      </c>
      <c r="C670" s="24">
        <v>1229</v>
      </c>
      <c r="D670" s="24" t="s">
        <v>183</v>
      </c>
      <c r="E670" s="24" t="s">
        <v>154</v>
      </c>
      <c r="F670" s="26">
        <v>100</v>
      </c>
      <c r="G670" s="26">
        <v>100</v>
      </c>
      <c r="H670" s="26">
        <v>100</v>
      </c>
      <c r="I670" s="23" t="s">
        <v>140</v>
      </c>
    </row>
    <row r="671" spans="1:9" x14ac:dyDescent="0.25">
      <c r="A671" s="24">
        <v>101</v>
      </c>
      <c r="B671" s="25">
        <v>45352</v>
      </c>
      <c r="C671" s="24">
        <v>1239</v>
      </c>
      <c r="D671" s="24" t="s">
        <v>184</v>
      </c>
      <c r="E671" s="24" t="s">
        <v>185</v>
      </c>
      <c r="F671" s="26">
        <v>100</v>
      </c>
      <c r="G671" s="26">
        <v>21.5</v>
      </c>
      <c r="H671" s="26">
        <v>21.5</v>
      </c>
      <c r="I671" s="23" t="s">
        <v>139</v>
      </c>
    </row>
    <row r="672" spans="1:9" x14ac:dyDescent="0.25">
      <c r="A672" s="24">
        <v>101</v>
      </c>
      <c r="B672" s="25">
        <v>45352</v>
      </c>
      <c r="C672" s="24">
        <v>1239</v>
      </c>
      <c r="D672" s="24" t="s">
        <v>184</v>
      </c>
      <c r="E672" s="24" t="s">
        <v>154</v>
      </c>
      <c r="F672" s="26">
        <v>66.666700000000006</v>
      </c>
      <c r="G672" s="26">
        <v>53.5</v>
      </c>
      <c r="H672" s="26">
        <v>35.67</v>
      </c>
      <c r="I672" s="23" t="s">
        <v>140</v>
      </c>
    </row>
    <row r="673" spans="1:9" x14ac:dyDescent="0.25">
      <c r="A673" s="24">
        <v>101</v>
      </c>
      <c r="B673" s="25">
        <v>45352</v>
      </c>
      <c r="C673" s="24">
        <v>1239</v>
      </c>
      <c r="D673" s="24" t="s">
        <v>184</v>
      </c>
      <c r="E673" s="24" t="s">
        <v>155</v>
      </c>
      <c r="F673" s="26">
        <v>100</v>
      </c>
      <c r="G673" s="26">
        <v>8.33</v>
      </c>
      <c r="H673" s="26">
        <v>8.33</v>
      </c>
      <c r="I673" s="23" t="s">
        <v>143</v>
      </c>
    </row>
    <row r="674" spans="1:9" x14ac:dyDescent="0.25">
      <c r="A674" s="24">
        <v>101</v>
      </c>
      <c r="B674" s="25">
        <v>45352</v>
      </c>
      <c r="C674" s="24">
        <v>1239</v>
      </c>
      <c r="D674" s="24" t="s">
        <v>184</v>
      </c>
      <c r="E674" s="24" t="s">
        <v>156</v>
      </c>
      <c r="F674" s="26">
        <v>100</v>
      </c>
      <c r="G674" s="26">
        <v>8.33</v>
      </c>
      <c r="H674" s="26">
        <v>8.33</v>
      </c>
      <c r="I674" s="23" t="s">
        <v>142</v>
      </c>
    </row>
    <row r="675" spans="1:9" x14ac:dyDescent="0.25">
      <c r="A675" s="24">
        <v>101</v>
      </c>
      <c r="B675" s="25">
        <v>45352</v>
      </c>
      <c r="C675" s="24">
        <v>1239</v>
      </c>
      <c r="D675" s="24" t="s">
        <v>184</v>
      </c>
      <c r="E675" s="24" t="s">
        <v>157</v>
      </c>
      <c r="F675" s="26">
        <v>15</v>
      </c>
      <c r="G675" s="26">
        <v>8.34</v>
      </c>
      <c r="H675" s="26">
        <v>1.25</v>
      </c>
      <c r="I675" s="23" t="s">
        <v>141</v>
      </c>
    </row>
    <row r="676" spans="1:9" x14ac:dyDescent="0.25">
      <c r="A676" s="24">
        <v>101</v>
      </c>
      <c r="B676" s="25">
        <v>45352</v>
      </c>
      <c r="C676" s="24">
        <v>1253</v>
      </c>
      <c r="D676" s="24" t="s">
        <v>360</v>
      </c>
      <c r="E676" s="24" t="s">
        <v>154</v>
      </c>
      <c r="F676" s="26">
        <v>95</v>
      </c>
      <c r="G676" s="26">
        <v>100</v>
      </c>
      <c r="H676" s="26">
        <v>95</v>
      </c>
      <c r="I676" s="23" t="s">
        <v>140</v>
      </c>
    </row>
    <row r="677" spans="1:9" x14ac:dyDescent="0.25">
      <c r="A677" s="24">
        <v>101</v>
      </c>
      <c r="B677" s="25">
        <v>45352</v>
      </c>
      <c r="C677" s="24">
        <v>1260</v>
      </c>
      <c r="D677" s="24" t="s">
        <v>187</v>
      </c>
      <c r="E677" s="24" t="s">
        <v>154</v>
      </c>
      <c r="F677" s="26">
        <v>86.222200000000001</v>
      </c>
      <c r="G677" s="26">
        <v>100</v>
      </c>
      <c r="H677" s="26">
        <v>86.22</v>
      </c>
      <c r="I677" s="23" t="s">
        <v>140</v>
      </c>
    </row>
    <row r="678" spans="1:9" x14ac:dyDescent="0.25">
      <c r="A678" s="24">
        <v>101</v>
      </c>
      <c r="B678" s="25">
        <v>45352</v>
      </c>
      <c r="C678" s="24">
        <v>1269</v>
      </c>
      <c r="D678" s="24" t="s">
        <v>188</v>
      </c>
      <c r="E678" s="24" t="s">
        <v>154</v>
      </c>
      <c r="F678" s="26">
        <v>100</v>
      </c>
      <c r="G678" s="26">
        <v>100</v>
      </c>
      <c r="H678" s="26">
        <v>100</v>
      </c>
      <c r="I678" s="23" t="s">
        <v>140</v>
      </c>
    </row>
    <row r="679" spans="1:9" x14ac:dyDescent="0.25">
      <c r="A679" s="24">
        <v>101</v>
      </c>
      <c r="B679" s="25">
        <v>45352</v>
      </c>
      <c r="C679" s="24">
        <v>1270</v>
      </c>
      <c r="D679" s="24" t="s">
        <v>189</v>
      </c>
      <c r="E679" s="24" t="s">
        <v>154</v>
      </c>
      <c r="F679" s="26">
        <v>45.555599999999998</v>
      </c>
      <c r="G679" s="26">
        <v>100</v>
      </c>
      <c r="H679" s="26">
        <v>45.56</v>
      </c>
      <c r="I679" s="23" t="s">
        <v>140</v>
      </c>
    </row>
    <row r="680" spans="1:9" x14ac:dyDescent="0.25">
      <c r="A680" s="24">
        <v>101</v>
      </c>
      <c r="B680" s="25">
        <v>45352</v>
      </c>
      <c r="C680" s="24">
        <v>1273</v>
      </c>
      <c r="D680" s="24" t="s">
        <v>103</v>
      </c>
      <c r="E680" s="24" t="s">
        <v>154</v>
      </c>
      <c r="F680" s="26">
        <v>96</v>
      </c>
      <c r="G680" s="26">
        <v>66.67</v>
      </c>
      <c r="H680" s="26">
        <v>64</v>
      </c>
      <c r="I680" s="23" t="s">
        <v>140</v>
      </c>
    </row>
    <row r="681" spans="1:9" x14ac:dyDescent="0.25">
      <c r="A681" s="24">
        <v>101</v>
      </c>
      <c r="B681" s="25">
        <v>45352</v>
      </c>
      <c r="C681" s="24">
        <v>1273</v>
      </c>
      <c r="D681" s="24" t="s">
        <v>103</v>
      </c>
      <c r="E681" s="24" t="s">
        <v>155</v>
      </c>
      <c r="F681" s="26">
        <v>100</v>
      </c>
      <c r="G681" s="26">
        <v>11.11</v>
      </c>
      <c r="H681" s="26">
        <v>11.11</v>
      </c>
      <c r="I681" s="23" t="s">
        <v>143</v>
      </c>
    </row>
    <row r="682" spans="1:9" x14ac:dyDescent="0.25">
      <c r="A682" s="24">
        <v>101</v>
      </c>
      <c r="B682" s="25">
        <v>45352</v>
      </c>
      <c r="C682" s="24">
        <v>1273</v>
      </c>
      <c r="D682" s="24" t="s">
        <v>103</v>
      </c>
      <c r="E682" s="24" t="s">
        <v>156</v>
      </c>
      <c r="F682" s="26">
        <v>100</v>
      </c>
      <c r="G682" s="26">
        <v>11.11</v>
      </c>
      <c r="H682" s="26">
        <v>11.11</v>
      </c>
      <c r="I682" s="23" t="s">
        <v>142</v>
      </c>
    </row>
    <row r="683" spans="1:9" x14ac:dyDescent="0.25">
      <c r="A683" s="24">
        <v>101</v>
      </c>
      <c r="B683" s="25">
        <v>45352</v>
      </c>
      <c r="C683" s="24">
        <v>1273</v>
      </c>
      <c r="D683" s="24" t="s">
        <v>103</v>
      </c>
      <c r="E683" s="24" t="s">
        <v>157</v>
      </c>
      <c r="F683" s="26">
        <v>80</v>
      </c>
      <c r="G683" s="26">
        <v>11.11</v>
      </c>
      <c r="H683" s="26">
        <v>8.89</v>
      </c>
      <c r="I683" s="23" t="s">
        <v>141</v>
      </c>
    </row>
    <row r="684" spans="1:9" x14ac:dyDescent="0.25">
      <c r="A684" s="24">
        <v>101</v>
      </c>
      <c r="B684" s="25">
        <v>45352</v>
      </c>
      <c r="C684" s="24">
        <v>1276</v>
      </c>
      <c r="D684" s="24" t="s">
        <v>190</v>
      </c>
      <c r="E684" s="24" t="s">
        <v>154</v>
      </c>
      <c r="F684" s="26">
        <v>78.333299999999994</v>
      </c>
      <c r="G684" s="26">
        <v>100</v>
      </c>
      <c r="H684" s="26">
        <v>78.33</v>
      </c>
      <c r="I684" s="23" t="s">
        <v>140</v>
      </c>
    </row>
    <row r="685" spans="1:9" x14ac:dyDescent="0.25">
      <c r="A685" s="24">
        <v>101</v>
      </c>
      <c r="B685" s="25">
        <v>45352</v>
      </c>
      <c r="C685" s="24">
        <v>1278</v>
      </c>
      <c r="D685" s="24" t="s">
        <v>378</v>
      </c>
      <c r="E685" s="24" t="s">
        <v>185</v>
      </c>
      <c r="F685" s="26">
        <v>100</v>
      </c>
      <c r="G685" s="26">
        <v>43</v>
      </c>
      <c r="H685" s="26">
        <v>43</v>
      </c>
      <c r="I685" s="23" t="s">
        <v>139</v>
      </c>
    </row>
    <row r="686" spans="1:9" x14ac:dyDescent="0.25">
      <c r="A686" s="24">
        <v>101</v>
      </c>
      <c r="B686" s="25">
        <v>45352</v>
      </c>
      <c r="C686" s="24">
        <v>1278</v>
      </c>
      <c r="D686" s="24" t="s">
        <v>378</v>
      </c>
      <c r="E686" s="24" t="s">
        <v>154</v>
      </c>
      <c r="F686" s="26">
        <v>100</v>
      </c>
      <c r="G686" s="26">
        <v>57</v>
      </c>
      <c r="H686" s="26">
        <v>57</v>
      </c>
      <c r="I686" s="23" t="s">
        <v>140</v>
      </c>
    </row>
    <row r="687" spans="1:9" x14ac:dyDescent="0.25">
      <c r="A687" s="24">
        <v>101</v>
      </c>
      <c r="B687" s="25">
        <v>45352</v>
      </c>
      <c r="C687" s="24">
        <v>1280</v>
      </c>
      <c r="D687" s="24" t="s">
        <v>53</v>
      </c>
      <c r="E687" s="24" t="s">
        <v>154</v>
      </c>
      <c r="F687" s="26">
        <v>100</v>
      </c>
      <c r="G687" s="26">
        <v>50</v>
      </c>
      <c r="H687" s="26">
        <v>50</v>
      </c>
      <c r="I687" s="23" t="s">
        <v>140</v>
      </c>
    </row>
    <row r="688" spans="1:9" x14ac:dyDescent="0.25">
      <c r="A688" s="24">
        <v>101</v>
      </c>
      <c r="B688" s="25">
        <v>45352</v>
      </c>
      <c r="C688" s="24">
        <v>1280</v>
      </c>
      <c r="D688" s="24" t="s">
        <v>53</v>
      </c>
      <c r="E688" s="24" t="s">
        <v>155</v>
      </c>
      <c r="F688" s="26">
        <v>100</v>
      </c>
      <c r="G688" s="26">
        <v>16.670000000000002</v>
      </c>
      <c r="H688" s="26">
        <v>16.670000000000002</v>
      </c>
      <c r="I688" s="23" t="s">
        <v>143</v>
      </c>
    </row>
    <row r="689" spans="1:9" x14ac:dyDescent="0.25">
      <c r="A689" s="24">
        <v>101</v>
      </c>
      <c r="B689" s="25">
        <v>45352</v>
      </c>
      <c r="C689" s="24">
        <v>1280</v>
      </c>
      <c r="D689" s="24" t="s">
        <v>53</v>
      </c>
      <c r="E689" s="24" t="s">
        <v>156</v>
      </c>
      <c r="F689" s="26">
        <v>100</v>
      </c>
      <c r="G689" s="26">
        <v>16.670000000000002</v>
      </c>
      <c r="H689" s="26">
        <v>16.670000000000002</v>
      </c>
      <c r="I689" s="23" t="s">
        <v>142</v>
      </c>
    </row>
    <row r="690" spans="1:9" x14ac:dyDescent="0.25">
      <c r="A690" s="24">
        <v>101</v>
      </c>
      <c r="B690" s="25">
        <v>45352</v>
      </c>
      <c r="C690" s="24">
        <v>1280</v>
      </c>
      <c r="D690" s="24" t="s">
        <v>53</v>
      </c>
      <c r="E690" s="24" t="s">
        <v>157</v>
      </c>
      <c r="F690" s="26">
        <v>90</v>
      </c>
      <c r="G690" s="26">
        <v>16.66</v>
      </c>
      <c r="H690" s="26">
        <v>15</v>
      </c>
      <c r="I690" s="23" t="s">
        <v>141</v>
      </c>
    </row>
    <row r="691" spans="1:9" x14ac:dyDescent="0.25">
      <c r="A691" s="24">
        <v>101</v>
      </c>
      <c r="B691" s="25">
        <v>45352</v>
      </c>
      <c r="C691" s="24">
        <v>1281</v>
      </c>
      <c r="D691" s="24" t="s">
        <v>191</v>
      </c>
      <c r="E691" s="24" t="s">
        <v>154</v>
      </c>
      <c r="F691" s="26">
        <v>100</v>
      </c>
      <c r="G691" s="26">
        <v>100</v>
      </c>
      <c r="H691" s="26">
        <v>100</v>
      </c>
      <c r="I691" s="23" t="s">
        <v>140</v>
      </c>
    </row>
    <row r="692" spans="1:9" x14ac:dyDescent="0.25">
      <c r="A692" s="24">
        <v>101</v>
      </c>
      <c r="B692" s="25">
        <v>45352</v>
      </c>
      <c r="C692" s="24">
        <v>1285</v>
      </c>
      <c r="D692" s="24" t="s">
        <v>192</v>
      </c>
      <c r="E692" s="24" t="s">
        <v>154</v>
      </c>
      <c r="F692" s="26">
        <v>80</v>
      </c>
      <c r="G692" s="26">
        <v>100</v>
      </c>
      <c r="H692" s="26">
        <v>80</v>
      </c>
      <c r="I692" s="23" t="s">
        <v>140</v>
      </c>
    </row>
    <row r="693" spans="1:9" x14ac:dyDescent="0.25">
      <c r="A693" s="24">
        <v>101</v>
      </c>
      <c r="B693" s="25">
        <v>45352</v>
      </c>
      <c r="C693" s="24">
        <v>1288</v>
      </c>
      <c r="D693" s="24" t="s">
        <v>193</v>
      </c>
      <c r="E693" s="24" t="s">
        <v>154</v>
      </c>
      <c r="F693" s="26">
        <v>100</v>
      </c>
      <c r="G693" s="26">
        <v>100</v>
      </c>
      <c r="H693" s="26">
        <v>100</v>
      </c>
      <c r="I693" s="23" t="s">
        <v>140</v>
      </c>
    </row>
    <row r="694" spans="1:9" x14ac:dyDescent="0.25">
      <c r="A694" s="24">
        <v>101</v>
      </c>
      <c r="B694" s="25">
        <v>45352</v>
      </c>
      <c r="C694" s="24">
        <v>1291</v>
      </c>
      <c r="D694" s="24" t="s">
        <v>119</v>
      </c>
      <c r="E694" s="24" t="s">
        <v>154</v>
      </c>
      <c r="F694" s="26">
        <v>100</v>
      </c>
      <c r="G694" s="26">
        <v>75</v>
      </c>
      <c r="H694" s="26">
        <v>75</v>
      </c>
      <c r="I694" s="23" t="s">
        <v>140</v>
      </c>
    </row>
    <row r="695" spans="1:9" x14ac:dyDescent="0.25">
      <c r="A695" s="24">
        <v>101</v>
      </c>
      <c r="B695" s="25">
        <v>45352</v>
      </c>
      <c r="C695" s="24">
        <v>1291</v>
      </c>
      <c r="D695" s="24" t="s">
        <v>119</v>
      </c>
      <c r="E695" s="24" t="s">
        <v>155</v>
      </c>
      <c r="F695" s="26">
        <v>100</v>
      </c>
      <c r="G695" s="26">
        <v>8.33</v>
      </c>
      <c r="H695" s="26">
        <v>8.33</v>
      </c>
      <c r="I695" s="23" t="s">
        <v>143</v>
      </c>
    </row>
    <row r="696" spans="1:9" x14ac:dyDescent="0.25">
      <c r="A696" s="24">
        <v>101</v>
      </c>
      <c r="B696" s="25">
        <v>45352</v>
      </c>
      <c r="C696" s="24">
        <v>1291</v>
      </c>
      <c r="D696" s="24" t="s">
        <v>119</v>
      </c>
      <c r="E696" s="24" t="s">
        <v>156</v>
      </c>
      <c r="F696" s="26">
        <v>100</v>
      </c>
      <c r="G696" s="26">
        <v>8.33</v>
      </c>
      <c r="H696" s="26">
        <v>8.33</v>
      </c>
      <c r="I696" s="23" t="s">
        <v>142</v>
      </c>
    </row>
    <row r="697" spans="1:9" x14ac:dyDescent="0.25">
      <c r="A697" s="24">
        <v>101</v>
      </c>
      <c r="B697" s="25">
        <v>45352</v>
      </c>
      <c r="C697" s="24">
        <v>1291</v>
      </c>
      <c r="D697" s="24" t="s">
        <v>119</v>
      </c>
      <c r="E697" s="24" t="s">
        <v>157</v>
      </c>
      <c r="F697" s="26">
        <v>80</v>
      </c>
      <c r="G697" s="26">
        <v>8.34</v>
      </c>
      <c r="H697" s="26">
        <v>6.67</v>
      </c>
      <c r="I697" s="23" t="s">
        <v>141</v>
      </c>
    </row>
    <row r="698" spans="1:9" x14ac:dyDescent="0.25">
      <c r="A698" s="24">
        <v>101</v>
      </c>
      <c r="B698" s="25">
        <v>45352</v>
      </c>
      <c r="C698" s="24">
        <v>1292</v>
      </c>
      <c r="D698" s="24" t="s">
        <v>113</v>
      </c>
      <c r="E698" s="24" t="s">
        <v>155</v>
      </c>
      <c r="F698" s="26">
        <v>100</v>
      </c>
      <c r="G698" s="26">
        <v>33.33</v>
      </c>
      <c r="H698" s="26">
        <v>33.33</v>
      </c>
      <c r="I698" s="23" t="s">
        <v>143</v>
      </c>
    </row>
    <row r="699" spans="1:9" x14ac:dyDescent="0.25">
      <c r="A699" s="24">
        <v>101</v>
      </c>
      <c r="B699" s="25">
        <v>45352</v>
      </c>
      <c r="C699" s="24">
        <v>1292</v>
      </c>
      <c r="D699" s="24" t="s">
        <v>113</v>
      </c>
      <c r="E699" s="24" t="s">
        <v>156</v>
      </c>
      <c r="F699" s="26">
        <v>100</v>
      </c>
      <c r="G699" s="26">
        <v>33.33</v>
      </c>
      <c r="H699" s="26">
        <v>33.33</v>
      </c>
      <c r="I699" s="23" t="s">
        <v>142</v>
      </c>
    </row>
    <row r="700" spans="1:9" x14ac:dyDescent="0.25">
      <c r="A700" s="24">
        <v>101</v>
      </c>
      <c r="B700" s="25">
        <v>45352</v>
      </c>
      <c r="C700" s="24">
        <v>1292</v>
      </c>
      <c r="D700" s="24" t="s">
        <v>113</v>
      </c>
      <c r="E700" s="24" t="s">
        <v>157</v>
      </c>
      <c r="F700" s="26">
        <v>80</v>
      </c>
      <c r="G700" s="26">
        <v>33.340000000000003</v>
      </c>
      <c r="H700" s="26">
        <v>26.67</v>
      </c>
      <c r="I700" s="23" t="s">
        <v>141</v>
      </c>
    </row>
    <row r="701" spans="1:9" x14ac:dyDescent="0.25">
      <c r="A701" s="24">
        <v>101</v>
      </c>
      <c r="B701" s="25">
        <v>45352</v>
      </c>
      <c r="C701" s="24">
        <v>1294</v>
      </c>
      <c r="D701" s="24" t="s">
        <v>71</v>
      </c>
      <c r="E701" s="24" t="s">
        <v>155</v>
      </c>
      <c r="F701" s="26">
        <v>100</v>
      </c>
      <c r="G701" s="26">
        <v>33.33</v>
      </c>
      <c r="H701" s="26">
        <v>33.33</v>
      </c>
      <c r="I701" s="23" t="s">
        <v>143</v>
      </c>
    </row>
    <row r="702" spans="1:9" x14ac:dyDescent="0.25">
      <c r="A702" s="24">
        <v>101</v>
      </c>
      <c r="B702" s="25">
        <v>45352</v>
      </c>
      <c r="C702" s="24">
        <v>1294</v>
      </c>
      <c r="D702" s="24" t="s">
        <v>71</v>
      </c>
      <c r="E702" s="24" t="s">
        <v>156</v>
      </c>
      <c r="F702" s="26">
        <v>100</v>
      </c>
      <c r="G702" s="26">
        <v>33.33</v>
      </c>
      <c r="H702" s="26">
        <v>33.33</v>
      </c>
      <c r="I702" s="23" t="s">
        <v>142</v>
      </c>
    </row>
    <row r="703" spans="1:9" x14ac:dyDescent="0.25">
      <c r="A703" s="24">
        <v>101</v>
      </c>
      <c r="B703" s="25">
        <v>45352</v>
      </c>
      <c r="C703" s="24">
        <v>1294</v>
      </c>
      <c r="D703" s="24" t="s">
        <v>71</v>
      </c>
      <c r="E703" s="24" t="s">
        <v>157</v>
      </c>
      <c r="F703" s="26">
        <v>80</v>
      </c>
      <c r="G703" s="26">
        <v>33.340000000000003</v>
      </c>
      <c r="H703" s="26">
        <v>26.67</v>
      </c>
      <c r="I703" s="23" t="s">
        <v>141</v>
      </c>
    </row>
    <row r="704" spans="1:9" x14ac:dyDescent="0.25">
      <c r="A704" s="24">
        <v>101</v>
      </c>
      <c r="B704" s="25">
        <v>45352</v>
      </c>
      <c r="C704" s="24">
        <v>1295</v>
      </c>
      <c r="D704" s="24" t="s">
        <v>73</v>
      </c>
      <c r="E704" s="24" t="s">
        <v>185</v>
      </c>
      <c r="F704" s="26">
        <v>100</v>
      </c>
      <c r="G704" s="26">
        <v>28.67</v>
      </c>
      <c r="H704" s="26">
        <v>28.67</v>
      </c>
      <c r="I704" s="23" t="s">
        <v>139</v>
      </c>
    </row>
    <row r="705" spans="1:9" x14ac:dyDescent="0.25">
      <c r="A705" s="24">
        <v>101</v>
      </c>
      <c r="B705" s="25">
        <v>45352</v>
      </c>
      <c r="C705" s="24">
        <v>1295</v>
      </c>
      <c r="D705" s="24" t="s">
        <v>73</v>
      </c>
      <c r="E705" s="24" t="s">
        <v>154</v>
      </c>
      <c r="F705" s="26">
        <v>13.333399999999999</v>
      </c>
      <c r="G705" s="26">
        <v>38</v>
      </c>
      <c r="H705" s="26">
        <v>5.07</v>
      </c>
      <c r="I705" s="23" t="s">
        <v>140</v>
      </c>
    </row>
    <row r="706" spans="1:9" x14ac:dyDescent="0.25">
      <c r="A706" s="24">
        <v>101</v>
      </c>
      <c r="B706" s="25">
        <v>45352</v>
      </c>
      <c r="C706" s="24">
        <v>1295</v>
      </c>
      <c r="D706" s="24" t="s">
        <v>73</v>
      </c>
      <c r="E706" s="24" t="s">
        <v>155</v>
      </c>
      <c r="F706" s="26">
        <v>100</v>
      </c>
      <c r="G706" s="26">
        <v>11.11</v>
      </c>
      <c r="H706" s="26">
        <v>11.11</v>
      </c>
      <c r="I706" s="23" t="s">
        <v>143</v>
      </c>
    </row>
    <row r="707" spans="1:9" x14ac:dyDescent="0.25">
      <c r="A707" s="24">
        <v>101</v>
      </c>
      <c r="B707" s="25">
        <v>45352</v>
      </c>
      <c r="C707" s="24">
        <v>1295</v>
      </c>
      <c r="D707" s="24" t="s">
        <v>73</v>
      </c>
      <c r="E707" s="24" t="s">
        <v>156</v>
      </c>
      <c r="F707" s="26">
        <v>100</v>
      </c>
      <c r="G707" s="26">
        <v>11.11</v>
      </c>
      <c r="H707" s="26">
        <v>11.11</v>
      </c>
      <c r="I707" s="23" t="s">
        <v>142</v>
      </c>
    </row>
    <row r="708" spans="1:9" x14ac:dyDescent="0.25">
      <c r="A708" s="24">
        <v>101</v>
      </c>
      <c r="B708" s="25">
        <v>45352</v>
      </c>
      <c r="C708" s="24">
        <v>1295</v>
      </c>
      <c r="D708" s="24" t="s">
        <v>73</v>
      </c>
      <c r="E708" s="24" t="s">
        <v>157</v>
      </c>
      <c r="F708" s="26">
        <v>100</v>
      </c>
      <c r="G708" s="26">
        <v>11.11</v>
      </c>
      <c r="H708" s="26">
        <v>11.11</v>
      </c>
      <c r="I708" s="23" t="s">
        <v>141</v>
      </c>
    </row>
    <row r="709" spans="1:9" x14ac:dyDescent="0.25">
      <c r="A709" s="24">
        <v>101</v>
      </c>
      <c r="B709" s="25">
        <v>45352</v>
      </c>
      <c r="C709" s="24">
        <v>1296</v>
      </c>
      <c r="D709" s="24" t="s">
        <v>229</v>
      </c>
      <c r="E709" s="24" t="s">
        <v>185</v>
      </c>
      <c r="F709" s="26">
        <v>100</v>
      </c>
      <c r="G709" s="26">
        <v>28.67</v>
      </c>
      <c r="H709" s="26">
        <v>28.67</v>
      </c>
      <c r="I709" s="23" t="s">
        <v>139</v>
      </c>
    </row>
    <row r="710" spans="1:9" x14ac:dyDescent="0.25">
      <c r="A710" s="24">
        <v>101</v>
      </c>
      <c r="B710" s="25">
        <v>45352</v>
      </c>
      <c r="C710" s="24">
        <v>1296</v>
      </c>
      <c r="D710" s="24" t="s">
        <v>229</v>
      </c>
      <c r="E710" s="24" t="s">
        <v>154</v>
      </c>
      <c r="F710" s="26">
        <v>0</v>
      </c>
      <c r="G710" s="26">
        <v>38</v>
      </c>
      <c r="H710" s="26">
        <v>0</v>
      </c>
      <c r="I710" s="23" t="s">
        <v>140</v>
      </c>
    </row>
    <row r="711" spans="1:9" x14ac:dyDescent="0.25">
      <c r="A711" s="24">
        <v>101</v>
      </c>
      <c r="B711" s="25">
        <v>45352</v>
      </c>
      <c r="C711" s="24">
        <v>1296</v>
      </c>
      <c r="D711" s="24" t="s">
        <v>229</v>
      </c>
      <c r="E711" s="24" t="s">
        <v>155</v>
      </c>
      <c r="F711" s="26">
        <v>100</v>
      </c>
      <c r="G711" s="26">
        <v>11.11</v>
      </c>
      <c r="H711" s="26">
        <v>11.11</v>
      </c>
      <c r="I711" s="23" t="s">
        <v>143</v>
      </c>
    </row>
    <row r="712" spans="1:9" x14ac:dyDescent="0.25">
      <c r="A712" s="24">
        <v>101</v>
      </c>
      <c r="B712" s="25">
        <v>45352</v>
      </c>
      <c r="C712" s="24">
        <v>1296</v>
      </c>
      <c r="D712" s="24" t="s">
        <v>229</v>
      </c>
      <c r="E712" s="24" t="s">
        <v>156</v>
      </c>
      <c r="F712" s="26">
        <v>100</v>
      </c>
      <c r="G712" s="26">
        <v>11.11</v>
      </c>
      <c r="H712" s="26">
        <v>11.11</v>
      </c>
      <c r="I712" s="23" t="s">
        <v>142</v>
      </c>
    </row>
    <row r="713" spans="1:9" x14ac:dyDescent="0.25">
      <c r="A713" s="24">
        <v>101</v>
      </c>
      <c r="B713" s="25">
        <v>45352</v>
      </c>
      <c r="C713" s="24">
        <v>1296</v>
      </c>
      <c r="D713" s="24" t="s">
        <v>229</v>
      </c>
      <c r="E713" s="24" t="s">
        <v>157</v>
      </c>
      <c r="F713" s="26">
        <v>80</v>
      </c>
      <c r="G713" s="26">
        <v>11.11</v>
      </c>
      <c r="H713" s="26">
        <v>8.89</v>
      </c>
      <c r="I713" s="23" t="s">
        <v>141</v>
      </c>
    </row>
    <row r="714" spans="1:9" x14ac:dyDescent="0.25">
      <c r="A714" s="24">
        <v>101</v>
      </c>
      <c r="B714" s="25">
        <v>45352</v>
      </c>
      <c r="C714" s="24">
        <v>1298</v>
      </c>
      <c r="D714" s="24" t="s">
        <v>30</v>
      </c>
      <c r="E714" s="24" t="s">
        <v>185</v>
      </c>
      <c r="F714" s="26">
        <v>100</v>
      </c>
      <c r="G714" s="26">
        <v>14.33</v>
      </c>
      <c r="H714" s="26">
        <v>14.33</v>
      </c>
      <c r="I714" s="23" t="s">
        <v>139</v>
      </c>
    </row>
    <row r="715" spans="1:9" x14ac:dyDescent="0.25">
      <c r="A715" s="24">
        <v>101</v>
      </c>
      <c r="B715" s="25">
        <v>45352</v>
      </c>
      <c r="C715" s="24">
        <v>1298</v>
      </c>
      <c r="D715" s="24" t="s">
        <v>30</v>
      </c>
      <c r="E715" s="24" t="s">
        <v>154</v>
      </c>
      <c r="F715" s="26">
        <v>100</v>
      </c>
      <c r="G715" s="26">
        <v>52.33</v>
      </c>
      <c r="H715" s="26">
        <v>52.33</v>
      </c>
      <c r="I715" s="23" t="s">
        <v>140</v>
      </c>
    </row>
    <row r="716" spans="1:9" x14ac:dyDescent="0.25">
      <c r="A716" s="24">
        <v>101</v>
      </c>
      <c r="B716" s="25">
        <v>45352</v>
      </c>
      <c r="C716" s="24">
        <v>1298</v>
      </c>
      <c r="D716" s="24" t="s">
        <v>30</v>
      </c>
      <c r="E716" s="24" t="s">
        <v>155</v>
      </c>
      <c r="F716" s="26">
        <v>100</v>
      </c>
      <c r="G716" s="26">
        <v>11.11</v>
      </c>
      <c r="H716" s="26">
        <v>11.11</v>
      </c>
      <c r="I716" s="23" t="s">
        <v>143</v>
      </c>
    </row>
    <row r="717" spans="1:9" x14ac:dyDescent="0.25">
      <c r="A717" s="24">
        <v>101</v>
      </c>
      <c r="B717" s="25">
        <v>45352</v>
      </c>
      <c r="C717" s="24">
        <v>1298</v>
      </c>
      <c r="D717" s="24" t="s">
        <v>30</v>
      </c>
      <c r="E717" s="24" t="s">
        <v>156</v>
      </c>
      <c r="F717" s="26">
        <v>100</v>
      </c>
      <c r="G717" s="26">
        <v>11.11</v>
      </c>
      <c r="H717" s="26">
        <v>11.11</v>
      </c>
      <c r="I717" s="23" t="s">
        <v>142</v>
      </c>
    </row>
    <row r="718" spans="1:9" x14ac:dyDescent="0.25">
      <c r="A718" s="24">
        <v>101</v>
      </c>
      <c r="B718" s="25">
        <v>45352</v>
      </c>
      <c r="C718" s="24">
        <v>1298</v>
      </c>
      <c r="D718" s="24" t="s">
        <v>30</v>
      </c>
      <c r="E718" s="24" t="s">
        <v>157</v>
      </c>
      <c r="F718" s="26">
        <v>90</v>
      </c>
      <c r="G718" s="26">
        <v>11.11</v>
      </c>
      <c r="H718" s="26">
        <v>10</v>
      </c>
      <c r="I718" s="23" t="s">
        <v>141</v>
      </c>
    </row>
    <row r="719" spans="1:9" x14ac:dyDescent="0.25">
      <c r="A719" s="24">
        <v>101</v>
      </c>
      <c r="B719" s="25">
        <v>45352</v>
      </c>
      <c r="C719" s="24">
        <v>1301</v>
      </c>
      <c r="D719" s="24" t="s">
        <v>194</v>
      </c>
      <c r="E719" s="24" t="s">
        <v>154</v>
      </c>
      <c r="F719" s="26">
        <v>100</v>
      </c>
      <c r="G719" s="26">
        <v>50</v>
      </c>
      <c r="H719" s="26">
        <v>50</v>
      </c>
      <c r="I719" s="23" t="s">
        <v>140</v>
      </c>
    </row>
    <row r="720" spans="1:9" x14ac:dyDescent="0.25">
      <c r="A720" s="24">
        <v>101</v>
      </c>
      <c r="B720" s="25">
        <v>45352</v>
      </c>
      <c r="C720" s="24">
        <v>1301</v>
      </c>
      <c r="D720" s="24" t="s">
        <v>194</v>
      </c>
      <c r="E720" s="24" t="s">
        <v>155</v>
      </c>
      <c r="F720" s="26">
        <v>100</v>
      </c>
      <c r="G720" s="26">
        <v>16.670000000000002</v>
      </c>
      <c r="H720" s="26">
        <v>16.670000000000002</v>
      </c>
      <c r="I720" s="23" t="s">
        <v>143</v>
      </c>
    </row>
    <row r="721" spans="1:9" x14ac:dyDescent="0.25">
      <c r="A721" s="24">
        <v>101</v>
      </c>
      <c r="B721" s="25">
        <v>45352</v>
      </c>
      <c r="C721" s="24">
        <v>1301</v>
      </c>
      <c r="D721" s="24" t="s">
        <v>194</v>
      </c>
      <c r="E721" s="24" t="s">
        <v>156</v>
      </c>
      <c r="F721" s="26">
        <v>100</v>
      </c>
      <c r="G721" s="26">
        <v>16.670000000000002</v>
      </c>
      <c r="H721" s="26">
        <v>16.670000000000002</v>
      </c>
      <c r="I721" s="23" t="s">
        <v>142</v>
      </c>
    </row>
    <row r="722" spans="1:9" x14ac:dyDescent="0.25">
      <c r="A722" s="24">
        <v>101</v>
      </c>
      <c r="B722" s="25">
        <v>45352</v>
      </c>
      <c r="C722" s="24">
        <v>1301</v>
      </c>
      <c r="D722" s="24" t="s">
        <v>194</v>
      </c>
      <c r="E722" s="24" t="s">
        <v>157</v>
      </c>
      <c r="F722" s="26">
        <v>80</v>
      </c>
      <c r="G722" s="26">
        <v>16.66</v>
      </c>
      <c r="H722" s="26">
        <v>13.34</v>
      </c>
      <c r="I722" s="23" t="s">
        <v>141</v>
      </c>
    </row>
    <row r="723" spans="1:9" x14ac:dyDescent="0.25">
      <c r="A723" s="24">
        <v>101</v>
      </c>
      <c r="B723" s="25">
        <v>45352</v>
      </c>
      <c r="C723" s="24">
        <v>1302</v>
      </c>
      <c r="D723" s="24" t="s">
        <v>217</v>
      </c>
      <c r="E723" s="24" t="s">
        <v>154</v>
      </c>
      <c r="F723" s="26">
        <v>100</v>
      </c>
      <c r="G723" s="26">
        <v>100</v>
      </c>
      <c r="H723" s="26">
        <v>100</v>
      </c>
      <c r="I723" s="23" t="s">
        <v>140</v>
      </c>
    </row>
    <row r="724" spans="1:9" x14ac:dyDescent="0.25">
      <c r="A724" s="24">
        <v>101</v>
      </c>
      <c r="B724" s="25">
        <v>45352</v>
      </c>
      <c r="C724" s="24">
        <v>1303</v>
      </c>
      <c r="D724" s="24" t="s">
        <v>195</v>
      </c>
      <c r="E724" s="24" t="s">
        <v>185</v>
      </c>
      <c r="F724" s="26">
        <v>100</v>
      </c>
      <c r="G724" s="26">
        <v>43</v>
      </c>
      <c r="H724" s="26">
        <v>43</v>
      </c>
      <c r="I724" s="23" t="s">
        <v>139</v>
      </c>
    </row>
    <row r="725" spans="1:9" x14ac:dyDescent="0.25">
      <c r="A725" s="24">
        <v>101</v>
      </c>
      <c r="B725" s="25">
        <v>45352</v>
      </c>
      <c r="C725" s="24">
        <v>1303</v>
      </c>
      <c r="D725" s="24" t="s">
        <v>195</v>
      </c>
      <c r="E725" s="24" t="s">
        <v>154</v>
      </c>
      <c r="F725" s="26">
        <v>100</v>
      </c>
      <c r="G725" s="26">
        <v>57</v>
      </c>
      <c r="H725" s="26">
        <v>57</v>
      </c>
      <c r="I725" s="23" t="s">
        <v>140</v>
      </c>
    </row>
    <row r="726" spans="1:9" x14ac:dyDescent="0.25">
      <c r="A726" s="24">
        <v>101</v>
      </c>
      <c r="B726" s="25">
        <v>45352</v>
      </c>
      <c r="C726" s="24">
        <v>1312</v>
      </c>
      <c r="D726" s="24" t="s">
        <v>196</v>
      </c>
      <c r="E726" s="24" t="s">
        <v>154</v>
      </c>
      <c r="F726" s="26">
        <v>100</v>
      </c>
      <c r="G726" s="26">
        <v>100</v>
      </c>
      <c r="H726" s="26">
        <v>100</v>
      </c>
      <c r="I726" s="23" t="s">
        <v>140</v>
      </c>
    </row>
    <row r="727" spans="1:9" x14ac:dyDescent="0.25">
      <c r="A727" s="24">
        <v>101</v>
      </c>
      <c r="B727" s="25">
        <v>45352</v>
      </c>
      <c r="C727" s="24">
        <v>1320</v>
      </c>
      <c r="D727" s="24" t="s">
        <v>97</v>
      </c>
      <c r="E727" s="24" t="s">
        <v>154</v>
      </c>
      <c r="F727" s="26">
        <v>80</v>
      </c>
      <c r="G727" s="26">
        <v>50</v>
      </c>
      <c r="H727" s="26">
        <v>40</v>
      </c>
      <c r="I727" s="23" t="s">
        <v>140</v>
      </c>
    </row>
    <row r="728" spans="1:9" x14ac:dyDescent="0.25">
      <c r="A728" s="24">
        <v>101</v>
      </c>
      <c r="B728" s="25">
        <v>45352</v>
      </c>
      <c r="C728" s="24">
        <v>1320</v>
      </c>
      <c r="D728" s="24" t="s">
        <v>97</v>
      </c>
      <c r="E728" s="24" t="s">
        <v>155</v>
      </c>
      <c r="F728" s="26">
        <v>100</v>
      </c>
      <c r="G728" s="26">
        <v>16.670000000000002</v>
      </c>
      <c r="H728" s="26">
        <v>16.670000000000002</v>
      </c>
      <c r="I728" s="23" t="s">
        <v>143</v>
      </c>
    </row>
    <row r="729" spans="1:9" x14ac:dyDescent="0.25">
      <c r="A729" s="24">
        <v>101</v>
      </c>
      <c r="B729" s="25">
        <v>45352</v>
      </c>
      <c r="C729" s="24">
        <v>1320</v>
      </c>
      <c r="D729" s="24" t="s">
        <v>97</v>
      </c>
      <c r="E729" s="24" t="s">
        <v>156</v>
      </c>
      <c r="F729" s="26">
        <v>100</v>
      </c>
      <c r="G729" s="26">
        <v>16.670000000000002</v>
      </c>
      <c r="H729" s="26">
        <v>16.670000000000002</v>
      </c>
      <c r="I729" s="23" t="s">
        <v>142</v>
      </c>
    </row>
    <row r="730" spans="1:9" x14ac:dyDescent="0.25">
      <c r="A730" s="24">
        <v>101</v>
      </c>
      <c r="B730" s="25">
        <v>45352</v>
      </c>
      <c r="C730" s="24">
        <v>1320</v>
      </c>
      <c r="D730" s="24" t="s">
        <v>97</v>
      </c>
      <c r="E730" s="24" t="s">
        <v>157</v>
      </c>
      <c r="F730" s="26">
        <v>80</v>
      </c>
      <c r="G730" s="26">
        <v>16.66</v>
      </c>
      <c r="H730" s="26">
        <v>13.34</v>
      </c>
      <c r="I730" s="23" t="s">
        <v>141</v>
      </c>
    </row>
    <row r="731" spans="1:9" x14ac:dyDescent="0.25">
      <c r="A731" s="24">
        <v>101</v>
      </c>
      <c r="B731" s="25">
        <v>45352</v>
      </c>
      <c r="C731" s="24">
        <v>1329</v>
      </c>
      <c r="D731" s="24" t="s">
        <v>101</v>
      </c>
      <c r="E731" s="24" t="s">
        <v>154</v>
      </c>
      <c r="F731" s="26">
        <v>100</v>
      </c>
      <c r="G731" s="26">
        <v>50</v>
      </c>
      <c r="H731" s="26">
        <v>50</v>
      </c>
      <c r="I731" s="23" t="s">
        <v>140</v>
      </c>
    </row>
    <row r="732" spans="1:9" x14ac:dyDescent="0.25">
      <c r="A732" s="24">
        <v>101</v>
      </c>
      <c r="B732" s="25">
        <v>45352</v>
      </c>
      <c r="C732" s="24">
        <v>1329</v>
      </c>
      <c r="D732" s="24" t="s">
        <v>101</v>
      </c>
      <c r="E732" s="24" t="s">
        <v>155</v>
      </c>
      <c r="F732" s="26">
        <v>100</v>
      </c>
      <c r="G732" s="26">
        <v>16.670000000000002</v>
      </c>
      <c r="H732" s="26">
        <v>16.670000000000002</v>
      </c>
      <c r="I732" s="23" t="s">
        <v>143</v>
      </c>
    </row>
    <row r="733" spans="1:9" x14ac:dyDescent="0.25">
      <c r="A733" s="24">
        <v>101</v>
      </c>
      <c r="B733" s="25">
        <v>45352</v>
      </c>
      <c r="C733" s="24">
        <v>1329</v>
      </c>
      <c r="D733" s="24" t="s">
        <v>101</v>
      </c>
      <c r="E733" s="24" t="s">
        <v>156</v>
      </c>
      <c r="F733" s="26">
        <v>100</v>
      </c>
      <c r="G733" s="26">
        <v>16.670000000000002</v>
      </c>
      <c r="H733" s="26">
        <v>16.670000000000002</v>
      </c>
      <c r="I733" s="23" t="s">
        <v>142</v>
      </c>
    </row>
    <row r="734" spans="1:9" x14ac:dyDescent="0.25">
      <c r="A734" s="24">
        <v>101</v>
      </c>
      <c r="B734" s="25">
        <v>45352</v>
      </c>
      <c r="C734" s="24">
        <v>1329</v>
      </c>
      <c r="D734" s="24" t="s">
        <v>101</v>
      </c>
      <c r="E734" s="24" t="s">
        <v>157</v>
      </c>
      <c r="F734" s="26">
        <v>15</v>
      </c>
      <c r="G734" s="26">
        <v>16.66</v>
      </c>
      <c r="H734" s="26">
        <v>2.5</v>
      </c>
      <c r="I734" s="23" t="s">
        <v>141</v>
      </c>
    </row>
    <row r="735" spans="1:9" x14ac:dyDescent="0.25">
      <c r="A735" s="24">
        <v>101</v>
      </c>
      <c r="B735" s="25">
        <v>45352</v>
      </c>
      <c r="C735" s="24">
        <v>1335</v>
      </c>
      <c r="D735" s="24" t="s">
        <v>197</v>
      </c>
      <c r="E735" s="24" t="s">
        <v>154</v>
      </c>
      <c r="F735" s="26">
        <v>100</v>
      </c>
      <c r="G735" s="26">
        <v>100</v>
      </c>
      <c r="H735" s="26">
        <v>100</v>
      </c>
      <c r="I735" s="23" t="s">
        <v>140</v>
      </c>
    </row>
    <row r="736" spans="1:9" x14ac:dyDescent="0.25">
      <c r="A736" s="24">
        <v>101</v>
      </c>
      <c r="B736" s="25">
        <v>45352</v>
      </c>
      <c r="C736" s="24">
        <v>1337</v>
      </c>
      <c r="D736" s="24" t="s">
        <v>304</v>
      </c>
      <c r="E736" s="24" t="s">
        <v>154</v>
      </c>
      <c r="F736" s="26">
        <v>90</v>
      </c>
      <c r="G736" s="26">
        <v>100</v>
      </c>
      <c r="H736" s="26">
        <v>90</v>
      </c>
      <c r="I736" s="23" t="s">
        <v>140</v>
      </c>
    </row>
    <row r="737" spans="1:9" x14ac:dyDescent="0.25">
      <c r="A737" s="24">
        <v>101</v>
      </c>
      <c r="B737" s="25">
        <v>45352</v>
      </c>
      <c r="C737" s="24">
        <v>1345</v>
      </c>
      <c r="D737" s="24" t="s">
        <v>379</v>
      </c>
      <c r="E737" s="24" t="s">
        <v>154</v>
      </c>
      <c r="F737" s="26">
        <v>70</v>
      </c>
      <c r="G737" s="26">
        <v>100</v>
      </c>
      <c r="H737" s="26">
        <v>70</v>
      </c>
      <c r="I737" s="23" t="s">
        <v>140</v>
      </c>
    </row>
    <row r="738" spans="1:9" x14ac:dyDescent="0.25">
      <c r="A738" s="24">
        <v>101</v>
      </c>
      <c r="B738" s="25">
        <v>45352</v>
      </c>
      <c r="C738" s="24">
        <v>1347</v>
      </c>
      <c r="D738" s="24" t="s">
        <v>198</v>
      </c>
      <c r="E738" s="24" t="s">
        <v>154</v>
      </c>
      <c r="F738" s="26">
        <v>33.333300000000001</v>
      </c>
      <c r="G738" s="26">
        <v>100</v>
      </c>
      <c r="H738" s="26">
        <v>33.33</v>
      </c>
      <c r="I738" s="23" t="s">
        <v>140</v>
      </c>
    </row>
    <row r="739" spans="1:9" x14ac:dyDescent="0.25">
      <c r="A739" s="24">
        <v>101</v>
      </c>
      <c r="B739" s="25">
        <v>45352</v>
      </c>
      <c r="C739" s="24">
        <v>1350</v>
      </c>
      <c r="D739" s="24" t="s">
        <v>200</v>
      </c>
      <c r="E739" s="24" t="s">
        <v>154</v>
      </c>
      <c r="F739" s="26">
        <v>100</v>
      </c>
      <c r="G739" s="26">
        <v>100</v>
      </c>
      <c r="H739" s="26">
        <v>100</v>
      </c>
      <c r="I739" s="23" t="s">
        <v>140</v>
      </c>
    </row>
    <row r="740" spans="1:9" x14ac:dyDescent="0.25">
      <c r="A740" s="24">
        <v>101</v>
      </c>
      <c r="B740" s="25">
        <v>45352</v>
      </c>
      <c r="C740" s="24">
        <v>1351</v>
      </c>
      <c r="D740" s="24" t="s">
        <v>201</v>
      </c>
      <c r="E740" s="24" t="s">
        <v>154</v>
      </c>
      <c r="F740" s="26">
        <v>60.555599999999998</v>
      </c>
      <c r="G740" s="26">
        <v>100</v>
      </c>
      <c r="H740" s="26">
        <v>60.56</v>
      </c>
      <c r="I740" s="23" t="s">
        <v>140</v>
      </c>
    </row>
    <row r="741" spans="1:9" x14ac:dyDescent="0.25">
      <c r="A741" s="24">
        <v>101</v>
      </c>
      <c r="B741" s="25">
        <v>45352</v>
      </c>
      <c r="C741" s="24">
        <v>1354</v>
      </c>
      <c r="D741" s="24" t="s">
        <v>380</v>
      </c>
      <c r="E741" s="24" t="s">
        <v>154</v>
      </c>
      <c r="F741" s="26">
        <v>100</v>
      </c>
      <c r="G741" s="26">
        <v>100</v>
      </c>
      <c r="H741" s="26">
        <v>100</v>
      </c>
      <c r="I741" s="23" t="s">
        <v>140</v>
      </c>
    </row>
    <row r="742" spans="1:9" x14ac:dyDescent="0.25">
      <c r="A742" s="24">
        <v>101</v>
      </c>
      <c r="B742" s="25">
        <v>45352</v>
      </c>
      <c r="C742" s="24">
        <v>1360</v>
      </c>
      <c r="D742" s="24" t="s">
        <v>202</v>
      </c>
      <c r="E742" s="24" t="s">
        <v>154</v>
      </c>
      <c r="F742" s="26">
        <v>60</v>
      </c>
      <c r="G742" s="26">
        <v>100</v>
      </c>
      <c r="H742" s="26">
        <v>60</v>
      </c>
      <c r="I742" s="23" t="s">
        <v>140</v>
      </c>
    </row>
    <row r="743" spans="1:9" x14ac:dyDescent="0.25">
      <c r="A743" s="24">
        <v>101</v>
      </c>
      <c r="B743" s="25">
        <v>45352</v>
      </c>
      <c r="C743" s="24">
        <v>1363</v>
      </c>
      <c r="D743" s="24" t="s">
        <v>203</v>
      </c>
      <c r="E743" s="24" t="s">
        <v>154</v>
      </c>
      <c r="F743" s="26">
        <v>100</v>
      </c>
      <c r="G743" s="26">
        <v>100</v>
      </c>
      <c r="H743" s="26">
        <v>100</v>
      </c>
      <c r="I743" s="23" t="s">
        <v>140</v>
      </c>
    </row>
    <row r="744" spans="1:9" x14ac:dyDescent="0.25">
      <c r="A744" s="24">
        <v>101</v>
      </c>
      <c r="B744" s="25">
        <v>45352</v>
      </c>
      <c r="C744" s="24">
        <v>1365</v>
      </c>
      <c r="D744" s="24" t="s">
        <v>204</v>
      </c>
      <c r="E744" s="24" t="s">
        <v>154</v>
      </c>
      <c r="F744" s="26">
        <v>75</v>
      </c>
      <c r="G744" s="26">
        <v>100</v>
      </c>
      <c r="H744" s="26">
        <v>75</v>
      </c>
      <c r="I744" s="23" t="s">
        <v>140</v>
      </c>
    </row>
    <row r="745" spans="1:9" x14ac:dyDescent="0.25">
      <c r="A745" s="24">
        <v>101</v>
      </c>
      <c r="B745" s="25">
        <v>45352</v>
      </c>
      <c r="C745" s="24">
        <v>1371</v>
      </c>
      <c r="D745" s="24" t="s">
        <v>206</v>
      </c>
      <c r="E745" s="24" t="s">
        <v>154</v>
      </c>
      <c r="F745" s="26">
        <v>100</v>
      </c>
      <c r="G745" s="26">
        <v>100</v>
      </c>
      <c r="H745" s="26">
        <v>100</v>
      </c>
      <c r="I745" s="23" t="s">
        <v>140</v>
      </c>
    </row>
    <row r="746" spans="1:9" x14ac:dyDescent="0.25">
      <c r="A746" s="24">
        <v>101</v>
      </c>
      <c r="B746" s="25">
        <v>45352</v>
      </c>
      <c r="C746" s="24">
        <v>1375</v>
      </c>
      <c r="D746" s="24" t="s">
        <v>340</v>
      </c>
      <c r="E746" s="24" t="s">
        <v>155</v>
      </c>
      <c r="F746" s="26">
        <v>100</v>
      </c>
      <c r="G746" s="26">
        <v>50</v>
      </c>
      <c r="H746" s="26">
        <v>50</v>
      </c>
      <c r="I746" s="23" t="s">
        <v>143</v>
      </c>
    </row>
    <row r="747" spans="1:9" x14ac:dyDescent="0.25">
      <c r="A747" s="24">
        <v>101</v>
      </c>
      <c r="B747" s="25">
        <v>45352</v>
      </c>
      <c r="C747" s="24">
        <v>1375</v>
      </c>
      <c r="D747" s="24" t="s">
        <v>340</v>
      </c>
      <c r="E747" s="24" t="s">
        <v>156</v>
      </c>
      <c r="F747" s="26">
        <v>100</v>
      </c>
      <c r="G747" s="26">
        <v>50</v>
      </c>
      <c r="H747" s="26">
        <v>50</v>
      </c>
      <c r="I747" s="23" t="s">
        <v>142</v>
      </c>
    </row>
    <row r="748" spans="1:9" x14ac:dyDescent="0.25">
      <c r="A748" s="24">
        <v>101</v>
      </c>
      <c r="B748" s="25">
        <v>45352</v>
      </c>
      <c r="C748" s="24">
        <v>1380</v>
      </c>
      <c r="D748" s="24" t="s">
        <v>207</v>
      </c>
      <c r="E748" s="24" t="s">
        <v>154</v>
      </c>
      <c r="F748" s="26">
        <v>90</v>
      </c>
      <c r="G748" s="26">
        <v>100</v>
      </c>
      <c r="H748" s="26">
        <v>90</v>
      </c>
      <c r="I748" s="23" t="s">
        <v>140</v>
      </c>
    </row>
    <row r="749" spans="1:9" x14ac:dyDescent="0.25">
      <c r="A749" s="24">
        <v>101</v>
      </c>
      <c r="B749" s="25">
        <v>45352</v>
      </c>
      <c r="C749" s="24">
        <v>1381</v>
      </c>
      <c r="D749" s="24" t="s">
        <v>208</v>
      </c>
      <c r="E749" s="24" t="s">
        <v>154</v>
      </c>
      <c r="F749" s="26">
        <v>60</v>
      </c>
      <c r="G749" s="26">
        <v>100</v>
      </c>
      <c r="H749" s="26">
        <v>60</v>
      </c>
      <c r="I749" s="23" t="s">
        <v>140</v>
      </c>
    </row>
    <row r="750" spans="1:9" x14ac:dyDescent="0.25">
      <c r="A750" s="24">
        <v>101</v>
      </c>
      <c r="B750" s="25">
        <v>45352</v>
      </c>
      <c r="C750" s="24">
        <v>1385</v>
      </c>
      <c r="D750" s="24" t="s">
        <v>305</v>
      </c>
      <c r="E750" s="24" t="s">
        <v>154</v>
      </c>
      <c r="F750" s="26">
        <v>100</v>
      </c>
      <c r="G750" s="26">
        <v>100</v>
      </c>
      <c r="H750" s="26">
        <v>100</v>
      </c>
      <c r="I750" s="23" t="s">
        <v>140</v>
      </c>
    </row>
    <row r="751" spans="1:9" x14ac:dyDescent="0.25">
      <c r="A751" s="24">
        <v>101</v>
      </c>
      <c r="B751" s="25">
        <v>45352</v>
      </c>
      <c r="C751" s="24">
        <v>1390</v>
      </c>
      <c r="D751" s="24" t="s">
        <v>363</v>
      </c>
      <c r="E751" s="24" t="s">
        <v>154</v>
      </c>
      <c r="F751" s="26">
        <v>100</v>
      </c>
      <c r="G751" s="26">
        <v>100</v>
      </c>
      <c r="H751" s="26">
        <v>100</v>
      </c>
      <c r="I751" s="23" t="s">
        <v>140</v>
      </c>
    </row>
    <row r="752" spans="1:9" x14ac:dyDescent="0.25">
      <c r="A752" s="24">
        <v>101</v>
      </c>
      <c r="B752" s="25">
        <v>45352</v>
      </c>
      <c r="C752" s="24">
        <v>1402</v>
      </c>
      <c r="D752" s="24" t="s">
        <v>56</v>
      </c>
      <c r="E752" s="24" t="s">
        <v>155</v>
      </c>
      <c r="F752" s="26">
        <v>100</v>
      </c>
      <c r="G752" s="26">
        <v>33.33</v>
      </c>
      <c r="H752" s="26">
        <v>33.33</v>
      </c>
      <c r="I752" s="23" t="s">
        <v>143</v>
      </c>
    </row>
    <row r="753" spans="1:9" x14ac:dyDescent="0.25">
      <c r="A753" s="24">
        <v>101</v>
      </c>
      <c r="B753" s="25">
        <v>45352</v>
      </c>
      <c r="C753" s="24">
        <v>1402</v>
      </c>
      <c r="D753" s="24" t="s">
        <v>56</v>
      </c>
      <c r="E753" s="24" t="s">
        <v>156</v>
      </c>
      <c r="F753" s="26">
        <v>100</v>
      </c>
      <c r="G753" s="26">
        <v>33.33</v>
      </c>
      <c r="H753" s="26">
        <v>33.33</v>
      </c>
      <c r="I753" s="23" t="s">
        <v>142</v>
      </c>
    </row>
    <row r="754" spans="1:9" x14ac:dyDescent="0.25">
      <c r="A754" s="24">
        <v>101</v>
      </c>
      <c r="B754" s="25">
        <v>45352</v>
      </c>
      <c r="C754" s="24">
        <v>1402</v>
      </c>
      <c r="D754" s="24" t="s">
        <v>56</v>
      </c>
      <c r="E754" s="24" t="s">
        <v>157</v>
      </c>
      <c r="F754" s="26">
        <v>90</v>
      </c>
      <c r="G754" s="26">
        <v>33.340000000000003</v>
      </c>
      <c r="H754" s="26">
        <v>30.01</v>
      </c>
      <c r="I754" s="23" t="s">
        <v>141</v>
      </c>
    </row>
    <row r="755" spans="1:9" x14ac:dyDescent="0.25">
      <c r="A755" s="24">
        <v>101</v>
      </c>
      <c r="B755" s="25">
        <v>45352</v>
      </c>
      <c r="C755" s="24">
        <v>1412</v>
      </c>
      <c r="D755" s="24" t="s">
        <v>209</v>
      </c>
      <c r="E755" s="24" t="s">
        <v>154</v>
      </c>
      <c r="F755" s="26">
        <v>100</v>
      </c>
      <c r="G755" s="26">
        <v>100</v>
      </c>
      <c r="H755" s="26">
        <v>100</v>
      </c>
      <c r="I755" s="23" t="s">
        <v>140</v>
      </c>
    </row>
    <row r="756" spans="1:9" x14ac:dyDescent="0.25">
      <c r="A756" s="24">
        <v>101</v>
      </c>
      <c r="B756" s="25">
        <v>45352</v>
      </c>
      <c r="C756" s="24">
        <v>1424</v>
      </c>
      <c r="D756" s="24" t="s">
        <v>124</v>
      </c>
      <c r="E756" s="24" t="s">
        <v>154</v>
      </c>
      <c r="F756" s="26">
        <v>100</v>
      </c>
      <c r="G756" s="26">
        <v>66.67</v>
      </c>
      <c r="H756" s="26">
        <v>66.67</v>
      </c>
      <c r="I756" s="23" t="s">
        <v>140</v>
      </c>
    </row>
    <row r="757" spans="1:9" x14ac:dyDescent="0.25">
      <c r="A757" s="24">
        <v>101</v>
      </c>
      <c r="B757" s="25">
        <v>45352</v>
      </c>
      <c r="C757" s="24">
        <v>1424</v>
      </c>
      <c r="D757" s="24" t="s">
        <v>124</v>
      </c>
      <c r="E757" s="24" t="s">
        <v>155</v>
      </c>
      <c r="F757" s="26">
        <v>100</v>
      </c>
      <c r="G757" s="26">
        <v>11.11</v>
      </c>
      <c r="H757" s="26">
        <v>11.11</v>
      </c>
      <c r="I757" s="23" t="s">
        <v>143</v>
      </c>
    </row>
    <row r="758" spans="1:9" x14ac:dyDescent="0.25">
      <c r="A758" s="24">
        <v>101</v>
      </c>
      <c r="B758" s="25">
        <v>45352</v>
      </c>
      <c r="C758" s="24">
        <v>1424</v>
      </c>
      <c r="D758" s="24" t="s">
        <v>124</v>
      </c>
      <c r="E758" s="24" t="s">
        <v>156</v>
      </c>
      <c r="F758" s="26">
        <v>100</v>
      </c>
      <c r="G758" s="26">
        <v>11.11</v>
      </c>
      <c r="H758" s="26">
        <v>11.11</v>
      </c>
      <c r="I758" s="23" t="s">
        <v>142</v>
      </c>
    </row>
    <row r="759" spans="1:9" x14ac:dyDescent="0.25">
      <c r="A759" s="24">
        <v>101</v>
      </c>
      <c r="B759" s="25">
        <v>45352</v>
      </c>
      <c r="C759" s="24">
        <v>1424</v>
      </c>
      <c r="D759" s="24" t="s">
        <v>124</v>
      </c>
      <c r="E759" s="24" t="s">
        <v>157</v>
      </c>
      <c r="F759" s="26">
        <v>80</v>
      </c>
      <c r="G759" s="26">
        <v>11.11</v>
      </c>
      <c r="H759" s="26">
        <v>8.89</v>
      </c>
      <c r="I759" s="23" t="s">
        <v>141</v>
      </c>
    </row>
    <row r="760" spans="1:9" x14ac:dyDescent="0.25">
      <c r="A760" s="24">
        <v>101</v>
      </c>
      <c r="B760" s="25">
        <v>45352</v>
      </c>
      <c r="C760" s="24">
        <v>1428</v>
      </c>
      <c r="D760" s="24" t="s">
        <v>81</v>
      </c>
      <c r="E760" s="24" t="s">
        <v>154</v>
      </c>
      <c r="F760" s="26">
        <v>100</v>
      </c>
      <c r="G760" s="26">
        <v>50</v>
      </c>
      <c r="H760" s="26">
        <v>50</v>
      </c>
      <c r="I760" s="23" t="s">
        <v>140</v>
      </c>
    </row>
    <row r="761" spans="1:9" x14ac:dyDescent="0.25">
      <c r="A761" s="24">
        <v>101</v>
      </c>
      <c r="B761" s="25">
        <v>45352</v>
      </c>
      <c r="C761" s="24">
        <v>1428</v>
      </c>
      <c r="D761" s="24" t="s">
        <v>81</v>
      </c>
      <c r="E761" s="24" t="s">
        <v>155</v>
      </c>
      <c r="F761" s="26">
        <v>100</v>
      </c>
      <c r="G761" s="26">
        <v>16.670000000000002</v>
      </c>
      <c r="H761" s="26">
        <v>16.670000000000002</v>
      </c>
      <c r="I761" s="23" t="s">
        <v>143</v>
      </c>
    </row>
    <row r="762" spans="1:9" x14ac:dyDescent="0.25">
      <c r="A762" s="24">
        <v>101</v>
      </c>
      <c r="B762" s="25">
        <v>45352</v>
      </c>
      <c r="C762" s="24">
        <v>1428</v>
      </c>
      <c r="D762" s="24" t="s">
        <v>81</v>
      </c>
      <c r="E762" s="24" t="s">
        <v>156</v>
      </c>
      <c r="F762" s="26">
        <v>100</v>
      </c>
      <c r="G762" s="26">
        <v>16.670000000000002</v>
      </c>
      <c r="H762" s="26">
        <v>16.670000000000002</v>
      </c>
      <c r="I762" s="23" t="s">
        <v>142</v>
      </c>
    </row>
    <row r="763" spans="1:9" x14ac:dyDescent="0.25">
      <c r="A763" s="24">
        <v>101</v>
      </c>
      <c r="B763" s="25">
        <v>45352</v>
      </c>
      <c r="C763" s="24">
        <v>1428</v>
      </c>
      <c r="D763" s="24" t="s">
        <v>81</v>
      </c>
      <c r="E763" s="24" t="s">
        <v>157</v>
      </c>
      <c r="F763" s="26">
        <v>90</v>
      </c>
      <c r="G763" s="26">
        <v>16.66</v>
      </c>
      <c r="H763" s="26">
        <v>15</v>
      </c>
      <c r="I763" s="23" t="s">
        <v>141</v>
      </c>
    </row>
    <row r="764" spans="1:9" x14ac:dyDescent="0.25">
      <c r="A764" s="24">
        <v>101</v>
      </c>
      <c r="B764" s="25">
        <v>45352</v>
      </c>
      <c r="C764" s="24">
        <v>1447</v>
      </c>
      <c r="D764" s="24" t="s">
        <v>231</v>
      </c>
      <c r="E764" s="24" t="s">
        <v>154</v>
      </c>
      <c r="F764" s="26">
        <v>50</v>
      </c>
      <c r="G764" s="26">
        <v>100</v>
      </c>
      <c r="H764" s="26">
        <v>50</v>
      </c>
      <c r="I764" s="23" t="s">
        <v>140</v>
      </c>
    </row>
    <row r="765" spans="1:9" x14ac:dyDescent="0.25">
      <c r="A765" s="24">
        <v>101</v>
      </c>
      <c r="B765" s="25">
        <v>45352</v>
      </c>
      <c r="C765" s="24">
        <v>1456</v>
      </c>
      <c r="D765" s="24" t="s">
        <v>365</v>
      </c>
      <c r="E765" s="24" t="s">
        <v>154</v>
      </c>
      <c r="F765" s="26">
        <v>100</v>
      </c>
      <c r="G765" s="26">
        <v>100</v>
      </c>
      <c r="H765" s="26">
        <v>100</v>
      </c>
      <c r="I765" s="23" t="s">
        <v>140</v>
      </c>
    </row>
    <row r="766" spans="1:9" x14ac:dyDescent="0.25">
      <c r="A766" s="24">
        <v>101</v>
      </c>
      <c r="B766" s="25">
        <v>45352</v>
      </c>
      <c r="C766" s="24">
        <v>1459</v>
      </c>
      <c r="D766" s="24" t="s">
        <v>107</v>
      </c>
      <c r="E766" s="24" t="s">
        <v>155</v>
      </c>
      <c r="F766" s="26">
        <v>100</v>
      </c>
      <c r="G766" s="26">
        <v>33.33</v>
      </c>
      <c r="H766" s="26">
        <v>33.33</v>
      </c>
      <c r="I766" s="23" t="s">
        <v>143</v>
      </c>
    </row>
    <row r="767" spans="1:9" x14ac:dyDescent="0.25">
      <c r="A767" s="24">
        <v>101</v>
      </c>
      <c r="B767" s="25">
        <v>45352</v>
      </c>
      <c r="C767" s="24">
        <v>1459</v>
      </c>
      <c r="D767" s="24" t="s">
        <v>107</v>
      </c>
      <c r="E767" s="24" t="s">
        <v>156</v>
      </c>
      <c r="F767" s="26">
        <v>100</v>
      </c>
      <c r="G767" s="26">
        <v>33.33</v>
      </c>
      <c r="H767" s="26">
        <v>33.33</v>
      </c>
      <c r="I767" s="23" t="s">
        <v>142</v>
      </c>
    </row>
    <row r="768" spans="1:9" x14ac:dyDescent="0.25">
      <c r="A768" s="24">
        <v>101</v>
      </c>
      <c r="B768" s="25">
        <v>45352</v>
      </c>
      <c r="C768" s="24">
        <v>1459</v>
      </c>
      <c r="D768" s="24" t="s">
        <v>107</v>
      </c>
      <c r="E768" s="24" t="s">
        <v>157</v>
      </c>
      <c r="F768" s="26">
        <v>80</v>
      </c>
      <c r="G768" s="26">
        <v>33.340000000000003</v>
      </c>
      <c r="H768" s="26">
        <v>26.67</v>
      </c>
      <c r="I768" s="23" t="s">
        <v>141</v>
      </c>
    </row>
    <row r="769" spans="1:9" x14ac:dyDescent="0.25">
      <c r="A769" s="24">
        <v>101</v>
      </c>
      <c r="B769" s="25">
        <v>45352</v>
      </c>
      <c r="C769" s="24">
        <v>1462</v>
      </c>
      <c r="D769" s="24" t="s">
        <v>226</v>
      </c>
      <c r="E769" s="24" t="s">
        <v>154</v>
      </c>
      <c r="F769" s="26">
        <v>88.75</v>
      </c>
      <c r="G769" s="26">
        <v>100</v>
      </c>
      <c r="H769" s="26">
        <v>88.75</v>
      </c>
      <c r="I769" s="23" t="s">
        <v>140</v>
      </c>
    </row>
    <row r="770" spans="1:9" x14ac:dyDescent="0.25">
      <c r="A770" s="24">
        <v>101</v>
      </c>
      <c r="B770" s="25">
        <v>45352</v>
      </c>
      <c r="C770" s="24">
        <v>1464</v>
      </c>
      <c r="D770" s="24" t="s">
        <v>366</v>
      </c>
      <c r="E770" s="24" t="s">
        <v>154</v>
      </c>
      <c r="F770" s="26">
        <v>60</v>
      </c>
      <c r="G770" s="26">
        <v>100</v>
      </c>
      <c r="H770" s="26">
        <v>60</v>
      </c>
      <c r="I770" s="23" t="s">
        <v>140</v>
      </c>
    </row>
    <row r="771" spans="1:9" x14ac:dyDescent="0.25">
      <c r="A771" s="24">
        <v>101</v>
      </c>
      <c r="B771" s="25">
        <v>45352</v>
      </c>
      <c r="C771" s="24">
        <v>1481</v>
      </c>
      <c r="D771" s="24" t="s">
        <v>38</v>
      </c>
      <c r="E771" s="24" t="s">
        <v>155</v>
      </c>
      <c r="F771" s="26">
        <v>100</v>
      </c>
      <c r="G771" s="26">
        <v>33.33</v>
      </c>
      <c r="H771" s="26">
        <v>33.33</v>
      </c>
      <c r="I771" s="23" t="s">
        <v>143</v>
      </c>
    </row>
    <row r="772" spans="1:9" x14ac:dyDescent="0.25">
      <c r="A772" s="24">
        <v>101</v>
      </c>
      <c r="B772" s="25">
        <v>45352</v>
      </c>
      <c r="C772" s="24">
        <v>1481</v>
      </c>
      <c r="D772" s="24" t="s">
        <v>38</v>
      </c>
      <c r="E772" s="24" t="s">
        <v>156</v>
      </c>
      <c r="F772" s="26">
        <v>100</v>
      </c>
      <c r="G772" s="26">
        <v>33.33</v>
      </c>
      <c r="H772" s="26">
        <v>33.33</v>
      </c>
      <c r="I772" s="23" t="s">
        <v>142</v>
      </c>
    </row>
    <row r="773" spans="1:9" x14ac:dyDescent="0.25">
      <c r="A773" s="24">
        <v>101</v>
      </c>
      <c r="B773" s="25">
        <v>45352</v>
      </c>
      <c r="C773" s="24">
        <v>1481</v>
      </c>
      <c r="D773" s="24" t="s">
        <v>38</v>
      </c>
      <c r="E773" s="24" t="s">
        <v>157</v>
      </c>
      <c r="F773" s="26">
        <v>80</v>
      </c>
      <c r="G773" s="26">
        <v>33.340000000000003</v>
      </c>
      <c r="H773" s="26">
        <v>26.67</v>
      </c>
      <c r="I773" s="23" t="s">
        <v>141</v>
      </c>
    </row>
    <row r="774" spans="1:9" x14ac:dyDescent="0.25">
      <c r="A774" s="24">
        <v>101</v>
      </c>
      <c r="B774" s="25">
        <v>45352</v>
      </c>
      <c r="C774" s="24">
        <v>1482</v>
      </c>
      <c r="D774" s="24" t="s">
        <v>92</v>
      </c>
      <c r="E774" s="24" t="s">
        <v>154</v>
      </c>
      <c r="F774" s="26">
        <v>94.375</v>
      </c>
      <c r="G774" s="26">
        <v>66.67</v>
      </c>
      <c r="H774" s="26">
        <v>62.92</v>
      </c>
      <c r="I774" s="23" t="s">
        <v>140</v>
      </c>
    </row>
    <row r="775" spans="1:9" x14ac:dyDescent="0.25">
      <c r="A775" s="24">
        <v>101</v>
      </c>
      <c r="B775" s="25">
        <v>45352</v>
      </c>
      <c r="C775" s="24">
        <v>1482</v>
      </c>
      <c r="D775" s="24" t="s">
        <v>92</v>
      </c>
      <c r="E775" s="24" t="s">
        <v>155</v>
      </c>
      <c r="F775" s="26">
        <v>100</v>
      </c>
      <c r="G775" s="26">
        <v>11.11</v>
      </c>
      <c r="H775" s="26">
        <v>11.11</v>
      </c>
      <c r="I775" s="23" t="s">
        <v>143</v>
      </c>
    </row>
    <row r="776" spans="1:9" x14ac:dyDescent="0.25">
      <c r="A776" s="24">
        <v>101</v>
      </c>
      <c r="B776" s="25">
        <v>45352</v>
      </c>
      <c r="C776" s="24">
        <v>1482</v>
      </c>
      <c r="D776" s="24" t="s">
        <v>92</v>
      </c>
      <c r="E776" s="24" t="s">
        <v>156</v>
      </c>
      <c r="F776" s="26">
        <v>100</v>
      </c>
      <c r="G776" s="26">
        <v>11.11</v>
      </c>
      <c r="H776" s="26">
        <v>11.11</v>
      </c>
      <c r="I776" s="23" t="s">
        <v>142</v>
      </c>
    </row>
    <row r="777" spans="1:9" x14ac:dyDescent="0.25">
      <c r="A777" s="24">
        <v>101</v>
      </c>
      <c r="B777" s="25">
        <v>45352</v>
      </c>
      <c r="C777" s="24">
        <v>1482</v>
      </c>
      <c r="D777" s="24" t="s">
        <v>92</v>
      </c>
      <c r="E777" s="24" t="s">
        <v>157</v>
      </c>
      <c r="F777" s="26">
        <v>15</v>
      </c>
      <c r="G777" s="26">
        <v>11.11</v>
      </c>
      <c r="H777" s="26">
        <v>1.67</v>
      </c>
      <c r="I777" s="23" t="s">
        <v>141</v>
      </c>
    </row>
    <row r="778" spans="1:9" x14ac:dyDescent="0.25">
      <c r="A778" s="24">
        <v>101</v>
      </c>
      <c r="B778" s="25">
        <v>45352</v>
      </c>
      <c r="C778" s="24">
        <v>1484</v>
      </c>
      <c r="D778" s="24" t="s">
        <v>126</v>
      </c>
      <c r="E778" s="24" t="s">
        <v>155</v>
      </c>
      <c r="F778" s="26">
        <v>100</v>
      </c>
      <c r="G778" s="26">
        <v>33.33</v>
      </c>
      <c r="H778" s="26">
        <v>33.33</v>
      </c>
      <c r="I778" s="23" t="s">
        <v>143</v>
      </c>
    </row>
    <row r="779" spans="1:9" x14ac:dyDescent="0.25">
      <c r="A779" s="24">
        <v>101</v>
      </c>
      <c r="B779" s="25">
        <v>45352</v>
      </c>
      <c r="C779" s="24">
        <v>1484</v>
      </c>
      <c r="D779" s="24" t="s">
        <v>126</v>
      </c>
      <c r="E779" s="24" t="s">
        <v>156</v>
      </c>
      <c r="F779" s="26">
        <v>100</v>
      </c>
      <c r="G779" s="26">
        <v>33.33</v>
      </c>
      <c r="H779" s="26">
        <v>33.33</v>
      </c>
      <c r="I779" s="23" t="s">
        <v>142</v>
      </c>
    </row>
    <row r="780" spans="1:9" x14ac:dyDescent="0.25">
      <c r="A780" s="24">
        <v>101</v>
      </c>
      <c r="B780" s="25">
        <v>45352</v>
      </c>
      <c r="C780" s="24">
        <v>1484</v>
      </c>
      <c r="D780" s="24" t="s">
        <v>126</v>
      </c>
      <c r="E780" s="24" t="s">
        <v>157</v>
      </c>
      <c r="F780" s="26">
        <v>80</v>
      </c>
      <c r="G780" s="26">
        <v>33.340000000000003</v>
      </c>
      <c r="H780" s="26">
        <v>26.67</v>
      </c>
      <c r="I780" s="23" t="s">
        <v>141</v>
      </c>
    </row>
    <row r="781" spans="1:9" x14ac:dyDescent="0.25">
      <c r="A781" s="24">
        <v>101</v>
      </c>
      <c r="B781" s="25">
        <v>45352</v>
      </c>
      <c r="C781" s="24">
        <v>1488</v>
      </c>
      <c r="D781" s="24" t="s">
        <v>381</v>
      </c>
      <c r="E781" s="24" t="s">
        <v>154</v>
      </c>
      <c r="F781" s="26">
        <v>0</v>
      </c>
      <c r="G781" s="26">
        <v>100</v>
      </c>
      <c r="H781" s="26">
        <v>0</v>
      </c>
      <c r="I781" s="23" t="s">
        <v>140</v>
      </c>
    </row>
    <row r="782" spans="1:9" x14ac:dyDescent="0.25">
      <c r="A782" s="24">
        <v>101</v>
      </c>
      <c r="B782" s="25">
        <v>45352</v>
      </c>
      <c r="C782" s="24">
        <v>1495</v>
      </c>
      <c r="D782" s="24" t="s">
        <v>15</v>
      </c>
      <c r="E782" s="24" t="s">
        <v>185</v>
      </c>
      <c r="F782" s="26">
        <v>100</v>
      </c>
      <c r="G782" s="26">
        <v>21.5</v>
      </c>
      <c r="H782" s="26">
        <v>21.5</v>
      </c>
      <c r="I782" s="23" t="s">
        <v>139</v>
      </c>
    </row>
    <row r="783" spans="1:9" x14ac:dyDescent="0.25">
      <c r="A783" s="24">
        <v>101</v>
      </c>
      <c r="B783" s="25">
        <v>45352</v>
      </c>
      <c r="C783" s="24">
        <v>1495</v>
      </c>
      <c r="D783" s="24" t="s">
        <v>15</v>
      </c>
      <c r="E783" s="24" t="s">
        <v>154</v>
      </c>
      <c r="F783" s="26">
        <v>100</v>
      </c>
      <c r="G783" s="26">
        <v>28.5</v>
      </c>
      <c r="H783" s="26">
        <v>28.5</v>
      </c>
      <c r="I783" s="23" t="s">
        <v>140</v>
      </c>
    </row>
    <row r="784" spans="1:9" x14ac:dyDescent="0.25">
      <c r="A784" s="24">
        <v>101</v>
      </c>
      <c r="B784" s="25">
        <v>45352</v>
      </c>
      <c r="C784" s="24">
        <v>1495</v>
      </c>
      <c r="D784" s="24" t="s">
        <v>15</v>
      </c>
      <c r="E784" s="24" t="s">
        <v>155</v>
      </c>
      <c r="F784" s="26">
        <v>100</v>
      </c>
      <c r="G784" s="26">
        <v>16.670000000000002</v>
      </c>
      <c r="H784" s="26">
        <v>16.670000000000002</v>
      </c>
      <c r="I784" s="23" t="s">
        <v>143</v>
      </c>
    </row>
    <row r="785" spans="1:9" x14ac:dyDescent="0.25">
      <c r="A785" s="24">
        <v>101</v>
      </c>
      <c r="B785" s="25">
        <v>45352</v>
      </c>
      <c r="C785" s="24">
        <v>1495</v>
      </c>
      <c r="D785" s="24" t="s">
        <v>15</v>
      </c>
      <c r="E785" s="24" t="s">
        <v>156</v>
      </c>
      <c r="F785" s="26">
        <v>100</v>
      </c>
      <c r="G785" s="26">
        <v>16.670000000000002</v>
      </c>
      <c r="H785" s="26">
        <v>16.670000000000002</v>
      </c>
      <c r="I785" s="23" t="s">
        <v>142</v>
      </c>
    </row>
    <row r="786" spans="1:9" x14ac:dyDescent="0.25">
      <c r="A786" s="24">
        <v>101</v>
      </c>
      <c r="B786" s="25">
        <v>45352</v>
      </c>
      <c r="C786" s="24">
        <v>1495</v>
      </c>
      <c r="D786" s="24" t="s">
        <v>15</v>
      </c>
      <c r="E786" s="24" t="s">
        <v>157</v>
      </c>
      <c r="F786" s="26">
        <v>90</v>
      </c>
      <c r="G786" s="26">
        <v>16.66</v>
      </c>
      <c r="H786" s="26">
        <v>15</v>
      </c>
      <c r="I786" s="23" t="s">
        <v>141</v>
      </c>
    </row>
    <row r="787" spans="1:9" x14ac:dyDescent="0.25">
      <c r="A787" s="24">
        <v>101</v>
      </c>
      <c r="B787" s="25">
        <v>45352</v>
      </c>
      <c r="C787" s="24">
        <v>1496</v>
      </c>
      <c r="D787" s="24" t="s">
        <v>128</v>
      </c>
      <c r="E787" s="24" t="s">
        <v>154</v>
      </c>
      <c r="F787" s="26">
        <v>91.666700000000006</v>
      </c>
      <c r="G787" s="26">
        <v>85.71</v>
      </c>
      <c r="H787" s="26">
        <v>78.569999999999993</v>
      </c>
      <c r="I787" s="23" t="s">
        <v>140</v>
      </c>
    </row>
    <row r="788" spans="1:9" x14ac:dyDescent="0.25">
      <c r="A788" s="24">
        <v>101</v>
      </c>
      <c r="B788" s="25">
        <v>45352</v>
      </c>
      <c r="C788" s="24">
        <v>1496</v>
      </c>
      <c r="D788" s="24" t="s">
        <v>128</v>
      </c>
      <c r="E788" s="24" t="s">
        <v>155</v>
      </c>
      <c r="F788" s="26">
        <v>100</v>
      </c>
      <c r="G788" s="26">
        <v>4.76</v>
      </c>
      <c r="H788" s="26">
        <v>4.76</v>
      </c>
      <c r="I788" s="23" t="s">
        <v>143</v>
      </c>
    </row>
    <row r="789" spans="1:9" x14ac:dyDescent="0.25">
      <c r="A789" s="24">
        <v>101</v>
      </c>
      <c r="B789" s="25">
        <v>45352</v>
      </c>
      <c r="C789" s="24">
        <v>1496</v>
      </c>
      <c r="D789" s="24" t="s">
        <v>128</v>
      </c>
      <c r="E789" s="24" t="s">
        <v>156</v>
      </c>
      <c r="F789" s="26">
        <v>100</v>
      </c>
      <c r="G789" s="26">
        <v>4.76</v>
      </c>
      <c r="H789" s="26">
        <v>4.76</v>
      </c>
      <c r="I789" s="23" t="s">
        <v>142</v>
      </c>
    </row>
    <row r="790" spans="1:9" x14ac:dyDescent="0.25">
      <c r="A790" s="24">
        <v>101</v>
      </c>
      <c r="B790" s="25">
        <v>45352</v>
      </c>
      <c r="C790" s="24">
        <v>1496</v>
      </c>
      <c r="D790" s="24" t="s">
        <v>128</v>
      </c>
      <c r="E790" s="24" t="s">
        <v>157</v>
      </c>
      <c r="F790" s="26">
        <v>80</v>
      </c>
      <c r="G790" s="26">
        <v>4.76</v>
      </c>
      <c r="H790" s="26">
        <v>3.81</v>
      </c>
      <c r="I790" s="23" t="s">
        <v>141</v>
      </c>
    </row>
    <row r="791" spans="1:9" x14ac:dyDescent="0.25">
      <c r="A791" s="24">
        <v>101</v>
      </c>
      <c r="B791" s="25">
        <v>45352</v>
      </c>
      <c r="C791" s="24">
        <v>1497</v>
      </c>
      <c r="D791" s="24" t="s">
        <v>211</v>
      </c>
      <c r="E791" s="24" t="s">
        <v>154</v>
      </c>
      <c r="F791" s="26">
        <v>100</v>
      </c>
      <c r="G791" s="26">
        <v>66.67</v>
      </c>
      <c r="H791" s="26">
        <v>66.67</v>
      </c>
      <c r="I791" s="23" t="s">
        <v>140</v>
      </c>
    </row>
    <row r="792" spans="1:9" x14ac:dyDescent="0.25">
      <c r="A792" s="24">
        <v>101</v>
      </c>
      <c r="B792" s="25">
        <v>45352</v>
      </c>
      <c r="C792" s="24">
        <v>1497</v>
      </c>
      <c r="D792" s="24" t="s">
        <v>211</v>
      </c>
      <c r="E792" s="24" t="s">
        <v>155</v>
      </c>
      <c r="F792" s="26">
        <v>100</v>
      </c>
      <c r="G792" s="26">
        <v>11.11</v>
      </c>
      <c r="H792" s="26">
        <v>11.11</v>
      </c>
      <c r="I792" s="23" t="s">
        <v>143</v>
      </c>
    </row>
    <row r="793" spans="1:9" x14ac:dyDescent="0.25">
      <c r="A793" s="24">
        <v>101</v>
      </c>
      <c r="B793" s="25">
        <v>45352</v>
      </c>
      <c r="C793" s="24">
        <v>1497</v>
      </c>
      <c r="D793" s="24" t="s">
        <v>211</v>
      </c>
      <c r="E793" s="24" t="s">
        <v>156</v>
      </c>
      <c r="F793" s="26">
        <v>100</v>
      </c>
      <c r="G793" s="26">
        <v>11.11</v>
      </c>
      <c r="H793" s="26">
        <v>11.11</v>
      </c>
      <c r="I793" s="23" t="s">
        <v>142</v>
      </c>
    </row>
    <row r="794" spans="1:9" x14ac:dyDescent="0.25">
      <c r="A794" s="24">
        <v>101</v>
      </c>
      <c r="B794" s="25">
        <v>45352</v>
      </c>
      <c r="C794" s="24">
        <v>1497</v>
      </c>
      <c r="D794" s="24" t="s">
        <v>211</v>
      </c>
      <c r="E794" s="24" t="s">
        <v>157</v>
      </c>
      <c r="F794" s="26">
        <v>80</v>
      </c>
      <c r="G794" s="26">
        <v>11.11</v>
      </c>
      <c r="H794" s="26">
        <v>8.89</v>
      </c>
      <c r="I794" s="23" t="s">
        <v>141</v>
      </c>
    </row>
    <row r="795" spans="1:9" x14ac:dyDescent="0.25">
      <c r="A795" s="24">
        <v>101</v>
      </c>
      <c r="B795" s="25">
        <v>45352</v>
      </c>
      <c r="C795" s="24">
        <v>1522</v>
      </c>
      <c r="D795" s="24" t="s">
        <v>225</v>
      </c>
      <c r="E795" s="24" t="s">
        <v>154</v>
      </c>
      <c r="F795" s="26">
        <v>0</v>
      </c>
      <c r="G795" s="26">
        <v>100</v>
      </c>
      <c r="H795" s="26">
        <v>0</v>
      </c>
      <c r="I795" s="23" t="s">
        <v>140</v>
      </c>
    </row>
    <row r="796" spans="1:9" x14ac:dyDescent="0.25">
      <c r="A796" s="24">
        <v>101</v>
      </c>
      <c r="B796" s="25">
        <v>45352</v>
      </c>
      <c r="C796" s="24">
        <v>1781</v>
      </c>
      <c r="D796" s="24" t="s">
        <v>306</v>
      </c>
      <c r="E796" s="24" t="s">
        <v>154</v>
      </c>
      <c r="F796" s="26">
        <v>100</v>
      </c>
      <c r="G796" s="26">
        <v>100</v>
      </c>
      <c r="H796" s="26">
        <v>100</v>
      </c>
      <c r="I796" s="23" t="s">
        <v>140</v>
      </c>
    </row>
    <row r="797" spans="1:9" x14ac:dyDescent="0.25">
      <c r="A797" s="24">
        <v>101</v>
      </c>
      <c r="B797" s="25">
        <v>45352</v>
      </c>
      <c r="C797" s="24">
        <v>1784</v>
      </c>
      <c r="D797" s="24" t="s">
        <v>197</v>
      </c>
      <c r="E797" s="24" t="s">
        <v>154</v>
      </c>
      <c r="F797" s="26">
        <v>100</v>
      </c>
      <c r="G797" s="26">
        <v>100</v>
      </c>
      <c r="H797" s="26">
        <v>100</v>
      </c>
      <c r="I797" s="23" t="s">
        <v>140</v>
      </c>
    </row>
    <row r="798" spans="1:9" x14ac:dyDescent="0.25">
      <c r="A798" s="24">
        <v>101</v>
      </c>
      <c r="B798" s="25">
        <v>45352</v>
      </c>
      <c r="C798" s="24">
        <v>1796</v>
      </c>
      <c r="D798" s="24" t="s">
        <v>59</v>
      </c>
      <c r="E798" s="24" t="s">
        <v>155</v>
      </c>
      <c r="F798" s="26">
        <v>100</v>
      </c>
      <c r="G798" s="26">
        <v>33.33</v>
      </c>
      <c r="H798" s="26">
        <v>33.33</v>
      </c>
      <c r="I798" s="23" t="s">
        <v>143</v>
      </c>
    </row>
    <row r="799" spans="1:9" x14ac:dyDescent="0.25">
      <c r="A799" s="24">
        <v>101</v>
      </c>
      <c r="B799" s="25">
        <v>45352</v>
      </c>
      <c r="C799" s="24">
        <v>1796</v>
      </c>
      <c r="D799" s="24" t="s">
        <v>59</v>
      </c>
      <c r="E799" s="24" t="s">
        <v>156</v>
      </c>
      <c r="F799" s="26">
        <v>100</v>
      </c>
      <c r="G799" s="26">
        <v>33.33</v>
      </c>
      <c r="H799" s="26">
        <v>33.33</v>
      </c>
      <c r="I799" s="23" t="s">
        <v>142</v>
      </c>
    </row>
    <row r="800" spans="1:9" x14ac:dyDescent="0.25">
      <c r="A800" s="24">
        <v>101</v>
      </c>
      <c r="B800" s="25">
        <v>45352</v>
      </c>
      <c r="C800" s="24">
        <v>1796</v>
      </c>
      <c r="D800" s="24" t="s">
        <v>59</v>
      </c>
      <c r="E800" s="24" t="s">
        <v>157</v>
      </c>
      <c r="F800" s="26">
        <v>100</v>
      </c>
      <c r="G800" s="26">
        <v>33.340000000000003</v>
      </c>
      <c r="H800" s="26">
        <v>33.340000000000003</v>
      </c>
      <c r="I800" s="23" t="s">
        <v>141</v>
      </c>
    </row>
    <row r="801" spans="1:9" x14ac:dyDescent="0.25">
      <c r="A801" s="24">
        <v>101</v>
      </c>
      <c r="B801" s="25">
        <v>45352</v>
      </c>
      <c r="C801" s="24">
        <v>1806</v>
      </c>
      <c r="D801" s="24" t="s">
        <v>4</v>
      </c>
      <c r="E801" s="24" t="s">
        <v>155</v>
      </c>
      <c r="F801" s="26">
        <v>100</v>
      </c>
      <c r="G801" s="26">
        <v>33.33</v>
      </c>
      <c r="H801" s="26">
        <v>33.33</v>
      </c>
      <c r="I801" s="23" t="s">
        <v>143</v>
      </c>
    </row>
    <row r="802" spans="1:9" x14ac:dyDescent="0.25">
      <c r="A802" s="24">
        <v>101</v>
      </c>
      <c r="B802" s="25">
        <v>45352</v>
      </c>
      <c r="C802" s="24">
        <v>1806</v>
      </c>
      <c r="D802" s="24" t="s">
        <v>4</v>
      </c>
      <c r="E802" s="24" t="s">
        <v>156</v>
      </c>
      <c r="F802" s="26">
        <v>100</v>
      </c>
      <c r="G802" s="26">
        <v>33.33</v>
      </c>
      <c r="H802" s="26">
        <v>33.33</v>
      </c>
      <c r="I802" s="23" t="s">
        <v>142</v>
      </c>
    </row>
    <row r="803" spans="1:9" x14ac:dyDescent="0.25">
      <c r="A803" s="24">
        <v>101</v>
      </c>
      <c r="B803" s="25">
        <v>45352</v>
      </c>
      <c r="C803" s="24">
        <v>1806</v>
      </c>
      <c r="D803" s="24" t="s">
        <v>4</v>
      </c>
      <c r="E803" s="24" t="s">
        <v>157</v>
      </c>
      <c r="F803" s="26">
        <v>90</v>
      </c>
      <c r="G803" s="26">
        <v>33.340000000000003</v>
      </c>
      <c r="H803" s="26">
        <v>30.01</v>
      </c>
      <c r="I803" s="23" t="s">
        <v>141</v>
      </c>
    </row>
    <row r="804" spans="1:9" x14ac:dyDescent="0.25">
      <c r="A804" s="24">
        <v>101</v>
      </c>
      <c r="B804" s="25">
        <v>45352</v>
      </c>
      <c r="C804" s="24">
        <v>1811</v>
      </c>
      <c r="D804" s="24" t="s">
        <v>44</v>
      </c>
      <c r="E804" s="24" t="s">
        <v>155</v>
      </c>
      <c r="F804" s="26">
        <v>100</v>
      </c>
      <c r="G804" s="26">
        <v>33.33</v>
      </c>
      <c r="H804" s="26">
        <v>33.33</v>
      </c>
      <c r="I804" s="23" t="s">
        <v>143</v>
      </c>
    </row>
    <row r="805" spans="1:9" x14ac:dyDescent="0.25">
      <c r="A805" s="24">
        <v>101</v>
      </c>
      <c r="B805" s="25">
        <v>45352</v>
      </c>
      <c r="C805" s="24">
        <v>1811</v>
      </c>
      <c r="D805" s="24" t="s">
        <v>44</v>
      </c>
      <c r="E805" s="24" t="s">
        <v>156</v>
      </c>
      <c r="F805" s="26">
        <v>100</v>
      </c>
      <c r="G805" s="26">
        <v>33.33</v>
      </c>
      <c r="H805" s="26">
        <v>33.33</v>
      </c>
      <c r="I805" s="23" t="s">
        <v>142</v>
      </c>
    </row>
    <row r="806" spans="1:9" x14ac:dyDescent="0.25">
      <c r="A806" s="24">
        <v>101</v>
      </c>
      <c r="B806" s="25">
        <v>45352</v>
      </c>
      <c r="C806" s="24">
        <v>1811</v>
      </c>
      <c r="D806" s="24" t="s">
        <v>44</v>
      </c>
      <c r="E806" s="24" t="s">
        <v>157</v>
      </c>
      <c r="F806" s="26">
        <v>80</v>
      </c>
      <c r="G806" s="26">
        <v>33.340000000000003</v>
      </c>
      <c r="H806" s="26">
        <v>26.67</v>
      </c>
      <c r="I806" s="23" t="s">
        <v>141</v>
      </c>
    </row>
    <row r="807" spans="1:9" x14ac:dyDescent="0.25">
      <c r="A807" s="24">
        <v>101</v>
      </c>
      <c r="B807" s="25">
        <v>45352</v>
      </c>
      <c r="C807" s="24">
        <v>1815</v>
      </c>
      <c r="D807" s="24" t="s">
        <v>219</v>
      </c>
      <c r="E807" s="24" t="s">
        <v>154</v>
      </c>
      <c r="F807" s="26">
        <v>80</v>
      </c>
      <c r="G807" s="26">
        <v>100</v>
      </c>
      <c r="H807" s="26">
        <v>80</v>
      </c>
      <c r="I807" s="23" t="s">
        <v>140</v>
      </c>
    </row>
    <row r="808" spans="1:9" x14ac:dyDescent="0.25">
      <c r="A808" s="24">
        <v>101</v>
      </c>
      <c r="B808" s="25">
        <v>45352</v>
      </c>
      <c r="C808" s="24">
        <v>1816</v>
      </c>
      <c r="D808" s="24" t="s">
        <v>213</v>
      </c>
      <c r="E808" s="24" t="s">
        <v>154</v>
      </c>
      <c r="F808" s="26">
        <v>100</v>
      </c>
      <c r="G808" s="26">
        <v>100</v>
      </c>
      <c r="H808" s="26">
        <v>100</v>
      </c>
      <c r="I808" s="23" t="s">
        <v>140</v>
      </c>
    </row>
    <row r="809" spans="1:9" x14ac:dyDescent="0.25">
      <c r="A809" s="24">
        <v>101</v>
      </c>
      <c r="B809" s="25">
        <v>45352</v>
      </c>
      <c r="C809" s="24">
        <v>1823</v>
      </c>
      <c r="D809" s="24" t="s">
        <v>214</v>
      </c>
      <c r="E809" s="24" t="s">
        <v>185</v>
      </c>
      <c r="F809" s="26">
        <v>100</v>
      </c>
      <c r="G809" s="26">
        <v>21.5</v>
      </c>
      <c r="H809" s="26">
        <v>21.5</v>
      </c>
      <c r="I809" s="23" t="s">
        <v>139</v>
      </c>
    </row>
    <row r="810" spans="1:9" x14ac:dyDescent="0.25">
      <c r="A810" s="24">
        <v>101</v>
      </c>
      <c r="B810" s="25">
        <v>45352</v>
      </c>
      <c r="C810" s="24">
        <v>1823</v>
      </c>
      <c r="D810" s="24" t="s">
        <v>214</v>
      </c>
      <c r="E810" s="24" t="s">
        <v>154</v>
      </c>
      <c r="F810" s="26">
        <v>80</v>
      </c>
      <c r="G810" s="26">
        <v>28.5</v>
      </c>
      <c r="H810" s="26">
        <v>22.8</v>
      </c>
      <c r="I810" s="23" t="s">
        <v>140</v>
      </c>
    </row>
    <row r="811" spans="1:9" x14ac:dyDescent="0.25">
      <c r="A811" s="24">
        <v>101</v>
      </c>
      <c r="B811" s="25">
        <v>45352</v>
      </c>
      <c r="C811" s="24">
        <v>1823</v>
      </c>
      <c r="D811" s="24" t="s">
        <v>214</v>
      </c>
      <c r="E811" s="24" t="s">
        <v>155</v>
      </c>
      <c r="F811" s="26">
        <v>100</v>
      </c>
      <c r="G811" s="26">
        <v>16.670000000000002</v>
      </c>
      <c r="H811" s="26">
        <v>16.670000000000002</v>
      </c>
      <c r="I811" s="23" t="s">
        <v>143</v>
      </c>
    </row>
    <row r="812" spans="1:9" x14ac:dyDescent="0.25">
      <c r="A812" s="24">
        <v>101</v>
      </c>
      <c r="B812" s="25">
        <v>45352</v>
      </c>
      <c r="C812" s="24">
        <v>1823</v>
      </c>
      <c r="D812" s="24" t="s">
        <v>214</v>
      </c>
      <c r="E812" s="24" t="s">
        <v>156</v>
      </c>
      <c r="F812" s="26">
        <v>100</v>
      </c>
      <c r="G812" s="26">
        <v>16.670000000000002</v>
      </c>
      <c r="H812" s="26">
        <v>16.670000000000002</v>
      </c>
      <c r="I812" s="23" t="s">
        <v>142</v>
      </c>
    </row>
    <row r="813" spans="1:9" x14ac:dyDescent="0.25">
      <c r="A813" s="24">
        <v>101</v>
      </c>
      <c r="B813" s="25">
        <v>45352</v>
      </c>
      <c r="C813" s="24">
        <v>1823</v>
      </c>
      <c r="D813" s="24" t="s">
        <v>214</v>
      </c>
      <c r="E813" s="24" t="s">
        <v>157</v>
      </c>
      <c r="F813" s="26">
        <v>80</v>
      </c>
      <c r="G813" s="26">
        <v>16.66</v>
      </c>
      <c r="H813" s="26">
        <v>13.34</v>
      </c>
      <c r="I813" s="23" t="s">
        <v>141</v>
      </c>
    </row>
    <row r="814" spans="1:9" x14ac:dyDescent="0.25">
      <c r="A814" s="24">
        <v>101</v>
      </c>
      <c r="B814" s="25">
        <v>45352</v>
      </c>
      <c r="C814" s="24">
        <v>1827</v>
      </c>
      <c r="D814" s="24" t="s">
        <v>13</v>
      </c>
      <c r="E814" s="24" t="s">
        <v>155</v>
      </c>
      <c r="F814" s="26">
        <v>100</v>
      </c>
      <c r="G814" s="26">
        <v>33.33</v>
      </c>
      <c r="H814" s="26">
        <v>33.33</v>
      </c>
      <c r="I814" s="23" t="s">
        <v>143</v>
      </c>
    </row>
    <row r="815" spans="1:9" x14ac:dyDescent="0.25">
      <c r="A815" s="24">
        <v>101</v>
      </c>
      <c r="B815" s="25">
        <v>45352</v>
      </c>
      <c r="C815" s="24">
        <v>1827</v>
      </c>
      <c r="D815" s="24" t="s">
        <v>13</v>
      </c>
      <c r="E815" s="24" t="s">
        <v>156</v>
      </c>
      <c r="F815" s="26">
        <v>100</v>
      </c>
      <c r="G815" s="26">
        <v>33.33</v>
      </c>
      <c r="H815" s="26">
        <v>33.33</v>
      </c>
      <c r="I815" s="23" t="s">
        <v>142</v>
      </c>
    </row>
    <row r="816" spans="1:9" x14ac:dyDescent="0.25">
      <c r="A816" s="24">
        <v>101</v>
      </c>
      <c r="B816" s="25">
        <v>45352</v>
      </c>
      <c r="C816" s="24">
        <v>1827</v>
      </c>
      <c r="D816" s="24" t="s">
        <v>13</v>
      </c>
      <c r="E816" s="24" t="s">
        <v>157</v>
      </c>
      <c r="F816" s="26">
        <v>90</v>
      </c>
      <c r="G816" s="26">
        <v>33.340000000000003</v>
      </c>
      <c r="H816" s="26">
        <v>30.01</v>
      </c>
      <c r="I816" s="23" t="s">
        <v>141</v>
      </c>
    </row>
    <row r="817" spans="1:9" x14ac:dyDescent="0.25">
      <c r="A817" s="24">
        <v>101</v>
      </c>
      <c r="B817" s="25">
        <v>45352</v>
      </c>
      <c r="C817" s="24">
        <v>1828</v>
      </c>
      <c r="D817" s="24" t="s">
        <v>132</v>
      </c>
      <c r="E817" s="24" t="s">
        <v>154</v>
      </c>
      <c r="F817" s="26">
        <v>93.179500000000004</v>
      </c>
      <c r="G817" s="26">
        <v>90.91</v>
      </c>
      <c r="H817" s="26">
        <v>84.71</v>
      </c>
      <c r="I817" s="23" t="s">
        <v>140</v>
      </c>
    </row>
    <row r="818" spans="1:9" x14ac:dyDescent="0.25">
      <c r="A818" s="24">
        <v>101</v>
      </c>
      <c r="B818" s="25">
        <v>45352</v>
      </c>
      <c r="C818" s="24">
        <v>1828</v>
      </c>
      <c r="D818" s="24" t="s">
        <v>132</v>
      </c>
      <c r="E818" s="24" t="s">
        <v>155</v>
      </c>
      <c r="F818" s="26">
        <v>100</v>
      </c>
      <c r="G818" s="26">
        <v>3.03</v>
      </c>
      <c r="H818" s="26">
        <v>3.03</v>
      </c>
      <c r="I818" s="23" t="s">
        <v>143</v>
      </c>
    </row>
    <row r="819" spans="1:9" x14ac:dyDescent="0.25">
      <c r="A819" s="24">
        <v>101</v>
      </c>
      <c r="B819" s="25">
        <v>45352</v>
      </c>
      <c r="C819" s="24">
        <v>1828</v>
      </c>
      <c r="D819" s="24" t="s">
        <v>132</v>
      </c>
      <c r="E819" s="24" t="s">
        <v>156</v>
      </c>
      <c r="F819" s="26">
        <v>100</v>
      </c>
      <c r="G819" s="26">
        <v>3.03</v>
      </c>
      <c r="H819" s="26">
        <v>3.03</v>
      </c>
      <c r="I819" s="23" t="s">
        <v>142</v>
      </c>
    </row>
    <row r="820" spans="1:9" x14ac:dyDescent="0.25">
      <c r="A820" s="24">
        <v>101</v>
      </c>
      <c r="B820" s="25">
        <v>45352</v>
      </c>
      <c r="C820" s="24">
        <v>1828</v>
      </c>
      <c r="D820" s="24" t="s">
        <v>132</v>
      </c>
      <c r="E820" s="24" t="s">
        <v>157</v>
      </c>
      <c r="F820" s="26">
        <v>80</v>
      </c>
      <c r="G820" s="26">
        <v>3.03</v>
      </c>
      <c r="H820" s="26">
        <v>2.42</v>
      </c>
      <c r="I820" s="23" t="s">
        <v>141</v>
      </c>
    </row>
    <row r="821" spans="1:9" x14ac:dyDescent="0.25">
      <c r="A821" s="24">
        <v>101</v>
      </c>
      <c r="B821" s="25">
        <v>45352</v>
      </c>
      <c r="C821" s="24">
        <v>1829</v>
      </c>
      <c r="D821" s="24" t="s">
        <v>78</v>
      </c>
      <c r="E821" s="24" t="s">
        <v>155</v>
      </c>
      <c r="F821" s="26">
        <v>100</v>
      </c>
      <c r="G821" s="26">
        <v>33.33</v>
      </c>
      <c r="H821" s="26">
        <v>33.33</v>
      </c>
      <c r="I821" s="23" t="s">
        <v>143</v>
      </c>
    </row>
    <row r="822" spans="1:9" x14ac:dyDescent="0.25">
      <c r="A822" s="24">
        <v>101</v>
      </c>
      <c r="B822" s="25">
        <v>45352</v>
      </c>
      <c r="C822" s="24">
        <v>1829</v>
      </c>
      <c r="D822" s="24" t="s">
        <v>78</v>
      </c>
      <c r="E822" s="24" t="s">
        <v>156</v>
      </c>
      <c r="F822" s="26">
        <v>100</v>
      </c>
      <c r="G822" s="26">
        <v>33.33</v>
      </c>
      <c r="H822" s="26">
        <v>33.33</v>
      </c>
      <c r="I822" s="23" t="s">
        <v>142</v>
      </c>
    </row>
    <row r="823" spans="1:9" x14ac:dyDescent="0.25">
      <c r="A823" s="24">
        <v>101</v>
      </c>
      <c r="B823" s="25">
        <v>45352</v>
      </c>
      <c r="C823" s="24">
        <v>1829</v>
      </c>
      <c r="D823" s="24" t="s">
        <v>78</v>
      </c>
      <c r="E823" s="24" t="s">
        <v>157</v>
      </c>
      <c r="F823" s="26">
        <v>100</v>
      </c>
      <c r="G823" s="26">
        <v>33.340000000000003</v>
      </c>
      <c r="H823" s="26">
        <v>33.340000000000003</v>
      </c>
      <c r="I823" s="23" t="s">
        <v>141</v>
      </c>
    </row>
    <row r="824" spans="1:9" x14ac:dyDescent="0.25">
      <c r="A824" s="24">
        <v>101</v>
      </c>
      <c r="B824" s="25">
        <v>45352</v>
      </c>
      <c r="C824" s="24">
        <v>1831</v>
      </c>
      <c r="D824" s="24" t="s">
        <v>343</v>
      </c>
      <c r="E824" s="24" t="s">
        <v>154</v>
      </c>
      <c r="F824" s="26">
        <v>100</v>
      </c>
      <c r="G824" s="26">
        <v>100</v>
      </c>
      <c r="H824" s="26">
        <v>100</v>
      </c>
      <c r="I824" s="23" t="s">
        <v>140</v>
      </c>
    </row>
    <row r="825" spans="1:9" x14ac:dyDescent="0.25">
      <c r="A825" s="24">
        <v>101</v>
      </c>
      <c r="B825" s="25">
        <v>45352</v>
      </c>
      <c r="C825" s="24">
        <v>1832</v>
      </c>
      <c r="D825" s="24" t="s">
        <v>18</v>
      </c>
      <c r="E825" s="24" t="s">
        <v>154</v>
      </c>
      <c r="F825" s="26">
        <v>0</v>
      </c>
      <c r="G825" s="26">
        <v>100</v>
      </c>
      <c r="H825" s="26">
        <v>0</v>
      </c>
      <c r="I825" s="23" t="s">
        <v>140</v>
      </c>
    </row>
    <row r="826" spans="1:9" x14ac:dyDescent="0.25">
      <c r="A826" s="24">
        <v>101</v>
      </c>
      <c r="B826" s="25">
        <v>45352</v>
      </c>
      <c r="C826" s="24">
        <v>1874</v>
      </c>
      <c r="D826" s="24" t="s">
        <v>86</v>
      </c>
      <c r="E826" s="24" t="s">
        <v>154</v>
      </c>
      <c r="F826" s="26">
        <v>75</v>
      </c>
      <c r="G826" s="26">
        <v>100</v>
      </c>
      <c r="H826" s="26">
        <v>75</v>
      </c>
      <c r="I826" s="23" t="s">
        <v>140</v>
      </c>
    </row>
    <row r="827" spans="1:9" x14ac:dyDescent="0.25">
      <c r="A827" s="24">
        <v>101</v>
      </c>
      <c r="B827" s="25">
        <v>45352</v>
      </c>
      <c r="C827" s="24">
        <v>1875</v>
      </c>
      <c r="D827" s="24" t="s">
        <v>86</v>
      </c>
      <c r="E827" s="24" t="s">
        <v>154</v>
      </c>
      <c r="F827" s="26">
        <v>100</v>
      </c>
      <c r="G827" s="26">
        <v>66.67</v>
      </c>
      <c r="H827" s="26">
        <v>66.67</v>
      </c>
      <c r="I827" s="23" t="s">
        <v>140</v>
      </c>
    </row>
    <row r="828" spans="1:9" x14ac:dyDescent="0.25">
      <c r="A828" s="24">
        <v>101</v>
      </c>
      <c r="B828" s="25">
        <v>45352</v>
      </c>
      <c r="C828" s="24">
        <v>1875</v>
      </c>
      <c r="D828" s="24" t="s">
        <v>86</v>
      </c>
      <c r="E828" s="24" t="s">
        <v>155</v>
      </c>
      <c r="F828" s="26">
        <v>100</v>
      </c>
      <c r="G828" s="26">
        <v>11.11</v>
      </c>
      <c r="H828" s="26">
        <v>11.11</v>
      </c>
      <c r="I828" s="23" t="s">
        <v>143</v>
      </c>
    </row>
    <row r="829" spans="1:9" x14ac:dyDescent="0.25">
      <c r="A829" s="24">
        <v>101</v>
      </c>
      <c r="B829" s="25">
        <v>45352</v>
      </c>
      <c r="C829" s="24">
        <v>1875</v>
      </c>
      <c r="D829" s="24" t="s">
        <v>86</v>
      </c>
      <c r="E829" s="24" t="s">
        <v>156</v>
      </c>
      <c r="F829" s="26">
        <v>100</v>
      </c>
      <c r="G829" s="26">
        <v>11.11</v>
      </c>
      <c r="H829" s="26">
        <v>11.11</v>
      </c>
      <c r="I829" s="23" t="s">
        <v>142</v>
      </c>
    </row>
    <row r="830" spans="1:9" x14ac:dyDescent="0.25">
      <c r="A830" s="24">
        <v>101</v>
      </c>
      <c r="B830" s="25">
        <v>45352</v>
      </c>
      <c r="C830" s="24">
        <v>1875</v>
      </c>
      <c r="D830" s="24" t="s">
        <v>86</v>
      </c>
      <c r="E830" s="24" t="s">
        <v>157</v>
      </c>
      <c r="F830" s="26">
        <v>100</v>
      </c>
      <c r="G830" s="26">
        <v>11.11</v>
      </c>
      <c r="H830" s="26">
        <v>11.11</v>
      </c>
      <c r="I830" s="23" t="s">
        <v>141</v>
      </c>
    </row>
    <row r="831" spans="1:9" x14ac:dyDescent="0.25">
      <c r="A831" s="24">
        <v>101</v>
      </c>
      <c r="B831" s="25">
        <v>45352</v>
      </c>
      <c r="C831" s="24">
        <v>1883</v>
      </c>
      <c r="D831" s="24" t="s">
        <v>382</v>
      </c>
      <c r="E831" s="24" t="s">
        <v>154</v>
      </c>
      <c r="F831" s="26">
        <v>80</v>
      </c>
      <c r="G831" s="26">
        <v>100</v>
      </c>
      <c r="H831" s="26">
        <v>80</v>
      </c>
      <c r="I831" s="23" t="s">
        <v>140</v>
      </c>
    </row>
    <row r="832" spans="1:9" x14ac:dyDescent="0.25">
      <c r="A832" s="24">
        <v>101</v>
      </c>
      <c r="B832" s="25">
        <v>45352</v>
      </c>
      <c r="C832" s="24">
        <v>1903</v>
      </c>
      <c r="D832" s="24" t="s">
        <v>99</v>
      </c>
      <c r="E832" s="24" t="s">
        <v>155</v>
      </c>
      <c r="F832" s="26">
        <v>100</v>
      </c>
      <c r="G832" s="26">
        <v>33.33</v>
      </c>
      <c r="H832" s="26">
        <v>33.33</v>
      </c>
      <c r="I832" s="23" t="s">
        <v>143</v>
      </c>
    </row>
    <row r="833" spans="1:9" x14ac:dyDescent="0.25">
      <c r="A833" s="24">
        <v>101</v>
      </c>
      <c r="B833" s="25">
        <v>45352</v>
      </c>
      <c r="C833" s="24">
        <v>1903</v>
      </c>
      <c r="D833" s="24" t="s">
        <v>99</v>
      </c>
      <c r="E833" s="24" t="s">
        <v>156</v>
      </c>
      <c r="F833" s="26">
        <v>100</v>
      </c>
      <c r="G833" s="26">
        <v>33.33</v>
      </c>
      <c r="H833" s="26">
        <v>33.33</v>
      </c>
      <c r="I833" s="23" t="s">
        <v>142</v>
      </c>
    </row>
    <row r="834" spans="1:9" x14ac:dyDescent="0.25">
      <c r="A834" s="24">
        <v>101</v>
      </c>
      <c r="B834" s="25">
        <v>45352</v>
      </c>
      <c r="C834" s="24">
        <v>1903</v>
      </c>
      <c r="D834" s="24" t="s">
        <v>99</v>
      </c>
      <c r="E834" s="24" t="s">
        <v>157</v>
      </c>
      <c r="F834" s="26">
        <v>90</v>
      </c>
      <c r="G834" s="26">
        <v>33.340000000000003</v>
      </c>
      <c r="H834" s="26">
        <v>30.01</v>
      </c>
      <c r="I834" s="23" t="s">
        <v>141</v>
      </c>
    </row>
    <row r="835" spans="1:9" x14ac:dyDescent="0.25">
      <c r="A835" s="24">
        <v>101</v>
      </c>
      <c r="B835" s="25">
        <v>45352</v>
      </c>
      <c r="C835" s="24">
        <v>1904</v>
      </c>
      <c r="D835" s="24" t="s">
        <v>383</v>
      </c>
      <c r="E835" s="24" t="s">
        <v>154</v>
      </c>
      <c r="F835" s="26">
        <v>0</v>
      </c>
      <c r="G835" s="26">
        <v>100</v>
      </c>
      <c r="H835" s="26">
        <v>0</v>
      </c>
      <c r="I835" s="23" t="s">
        <v>140</v>
      </c>
    </row>
    <row r="836" spans="1:9" x14ac:dyDescent="0.25">
      <c r="A836" s="24">
        <v>101</v>
      </c>
      <c r="B836" s="25">
        <v>45352</v>
      </c>
      <c r="C836" s="24">
        <v>1946</v>
      </c>
      <c r="D836" s="24" t="s">
        <v>384</v>
      </c>
      <c r="E836" s="24" t="s">
        <v>154</v>
      </c>
      <c r="F836" s="26">
        <v>100</v>
      </c>
      <c r="G836" s="26">
        <v>100</v>
      </c>
      <c r="H836" s="26">
        <v>100</v>
      </c>
      <c r="I836" s="23" t="s">
        <v>140</v>
      </c>
    </row>
    <row r="837" spans="1:9" x14ac:dyDescent="0.25">
      <c r="A837" s="24">
        <v>101</v>
      </c>
      <c r="B837" s="25">
        <v>45352</v>
      </c>
      <c r="C837" s="24">
        <v>1992</v>
      </c>
      <c r="D837" s="24" t="s">
        <v>24</v>
      </c>
      <c r="E837" s="24" t="s">
        <v>154</v>
      </c>
      <c r="F837" s="26">
        <v>100</v>
      </c>
      <c r="G837" s="26">
        <v>50</v>
      </c>
      <c r="H837" s="26">
        <v>50</v>
      </c>
      <c r="I837" s="23" t="s">
        <v>140</v>
      </c>
    </row>
    <row r="838" spans="1:9" x14ac:dyDescent="0.25">
      <c r="A838" s="24">
        <v>101</v>
      </c>
      <c r="B838" s="25">
        <v>45352</v>
      </c>
      <c r="C838" s="24">
        <v>1992</v>
      </c>
      <c r="D838" s="24" t="s">
        <v>24</v>
      </c>
      <c r="E838" s="24" t="s">
        <v>155</v>
      </c>
      <c r="F838" s="26">
        <v>100</v>
      </c>
      <c r="G838" s="26">
        <v>16.670000000000002</v>
      </c>
      <c r="H838" s="26">
        <v>16.670000000000002</v>
      </c>
      <c r="I838" s="23" t="s">
        <v>143</v>
      </c>
    </row>
    <row r="839" spans="1:9" x14ac:dyDescent="0.25">
      <c r="A839" s="24">
        <v>101</v>
      </c>
      <c r="B839" s="25">
        <v>45352</v>
      </c>
      <c r="C839" s="24">
        <v>1992</v>
      </c>
      <c r="D839" s="24" t="s">
        <v>24</v>
      </c>
      <c r="E839" s="24" t="s">
        <v>156</v>
      </c>
      <c r="F839" s="26">
        <v>100</v>
      </c>
      <c r="G839" s="26">
        <v>16.670000000000002</v>
      </c>
      <c r="H839" s="26">
        <v>16.670000000000002</v>
      </c>
      <c r="I839" s="23" t="s">
        <v>142</v>
      </c>
    </row>
    <row r="840" spans="1:9" x14ac:dyDescent="0.25">
      <c r="A840" s="24">
        <v>101</v>
      </c>
      <c r="B840" s="25">
        <v>45352</v>
      </c>
      <c r="C840" s="24">
        <v>1992</v>
      </c>
      <c r="D840" s="24" t="s">
        <v>24</v>
      </c>
      <c r="E840" s="24" t="s">
        <v>157</v>
      </c>
      <c r="F840" s="26">
        <v>80</v>
      </c>
      <c r="G840" s="26">
        <v>16.66</v>
      </c>
      <c r="H840" s="26">
        <v>13.34</v>
      </c>
      <c r="I840" s="23" t="s">
        <v>141</v>
      </c>
    </row>
    <row r="841" spans="1:9" x14ac:dyDescent="0.25">
      <c r="A841" s="24">
        <v>101</v>
      </c>
      <c r="B841" s="25">
        <v>45352</v>
      </c>
      <c r="C841" s="24">
        <v>1993</v>
      </c>
      <c r="D841" s="24" t="s">
        <v>220</v>
      </c>
      <c r="E841" s="24" t="s">
        <v>154</v>
      </c>
      <c r="F841" s="26">
        <v>26.666699999999999</v>
      </c>
      <c r="G841" s="26">
        <v>100</v>
      </c>
      <c r="H841" s="26">
        <v>26.67</v>
      </c>
      <c r="I841" s="23" t="s">
        <v>140</v>
      </c>
    </row>
    <row r="842" spans="1:9" x14ac:dyDescent="0.25">
      <c r="A842" s="24">
        <v>101</v>
      </c>
      <c r="B842" s="25">
        <v>45352</v>
      </c>
      <c r="C842" s="24">
        <v>2035</v>
      </c>
      <c r="D842" s="24" t="s">
        <v>130</v>
      </c>
      <c r="E842" s="24" t="s">
        <v>155</v>
      </c>
      <c r="F842" s="26">
        <v>100</v>
      </c>
      <c r="G842" s="26">
        <v>33.33</v>
      </c>
      <c r="H842" s="26">
        <v>33.33</v>
      </c>
      <c r="I842" s="23" t="s">
        <v>143</v>
      </c>
    </row>
    <row r="843" spans="1:9" x14ac:dyDescent="0.25">
      <c r="A843" s="24">
        <v>101</v>
      </c>
      <c r="B843" s="25">
        <v>45352</v>
      </c>
      <c r="C843" s="24">
        <v>2035</v>
      </c>
      <c r="D843" s="24" t="s">
        <v>130</v>
      </c>
      <c r="E843" s="24" t="s">
        <v>156</v>
      </c>
      <c r="F843" s="26">
        <v>100</v>
      </c>
      <c r="G843" s="26">
        <v>33.33</v>
      </c>
      <c r="H843" s="26">
        <v>33.33</v>
      </c>
      <c r="I843" s="23" t="s">
        <v>142</v>
      </c>
    </row>
    <row r="844" spans="1:9" x14ac:dyDescent="0.25">
      <c r="A844" s="24">
        <v>101</v>
      </c>
      <c r="B844" s="25">
        <v>45352</v>
      </c>
      <c r="C844" s="24">
        <v>2035</v>
      </c>
      <c r="D844" s="24" t="s">
        <v>130</v>
      </c>
      <c r="E844" s="24" t="s">
        <v>157</v>
      </c>
      <c r="F844" s="26">
        <v>80</v>
      </c>
      <c r="G844" s="26">
        <v>33.340000000000003</v>
      </c>
      <c r="H844" s="26">
        <v>26.67</v>
      </c>
      <c r="I844" s="23" t="s">
        <v>141</v>
      </c>
    </row>
    <row r="845" spans="1:9" x14ac:dyDescent="0.25">
      <c r="A845" s="24">
        <v>101</v>
      </c>
      <c r="B845" s="25">
        <v>45352</v>
      </c>
      <c r="C845" s="24">
        <v>2040</v>
      </c>
      <c r="D845" s="24" t="s">
        <v>7</v>
      </c>
      <c r="E845" s="24" t="s">
        <v>154</v>
      </c>
      <c r="F845" s="26">
        <v>80</v>
      </c>
      <c r="G845" s="26">
        <v>50</v>
      </c>
      <c r="H845" s="26">
        <v>40</v>
      </c>
      <c r="I845" s="23" t="s">
        <v>140</v>
      </c>
    </row>
    <row r="846" spans="1:9" x14ac:dyDescent="0.25">
      <c r="A846" s="24">
        <v>101</v>
      </c>
      <c r="B846" s="25">
        <v>45352</v>
      </c>
      <c r="C846" s="24">
        <v>2040</v>
      </c>
      <c r="D846" s="24" t="s">
        <v>7</v>
      </c>
      <c r="E846" s="24" t="s">
        <v>155</v>
      </c>
      <c r="F846" s="26">
        <v>100</v>
      </c>
      <c r="G846" s="26">
        <v>16.670000000000002</v>
      </c>
      <c r="H846" s="26">
        <v>16.670000000000002</v>
      </c>
      <c r="I846" s="23" t="s">
        <v>143</v>
      </c>
    </row>
    <row r="847" spans="1:9" x14ac:dyDescent="0.25">
      <c r="A847" s="24">
        <v>101</v>
      </c>
      <c r="B847" s="25">
        <v>45352</v>
      </c>
      <c r="C847" s="24">
        <v>2040</v>
      </c>
      <c r="D847" s="24" t="s">
        <v>7</v>
      </c>
      <c r="E847" s="24" t="s">
        <v>156</v>
      </c>
      <c r="F847" s="26">
        <v>100</v>
      </c>
      <c r="G847" s="26">
        <v>16.670000000000002</v>
      </c>
      <c r="H847" s="26">
        <v>16.670000000000002</v>
      </c>
      <c r="I847" s="23" t="s">
        <v>142</v>
      </c>
    </row>
    <row r="848" spans="1:9" x14ac:dyDescent="0.25">
      <c r="A848" s="24">
        <v>101</v>
      </c>
      <c r="B848" s="25">
        <v>45352</v>
      </c>
      <c r="C848" s="24">
        <v>2040</v>
      </c>
      <c r="D848" s="24" t="s">
        <v>7</v>
      </c>
      <c r="E848" s="24" t="s">
        <v>157</v>
      </c>
      <c r="F848" s="26">
        <v>90</v>
      </c>
      <c r="G848" s="26">
        <v>16.66</v>
      </c>
      <c r="H848" s="26">
        <v>15</v>
      </c>
      <c r="I848" s="23" t="s">
        <v>141</v>
      </c>
    </row>
    <row r="849" spans="1:9" x14ac:dyDescent="0.25">
      <c r="A849" s="24">
        <v>101</v>
      </c>
      <c r="B849" s="25">
        <v>45352</v>
      </c>
      <c r="C849" s="24">
        <v>2041</v>
      </c>
      <c r="D849" s="24" t="s">
        <v>65</v>
      </c>
      <c r="E849" s="24" t="s">
        <v>155</v>
      </c>
      <c r="F849" s="26">
        <v>100</v>
      </c>
      <c r="G849" s="26">
        <v>33.33</v>
      </c>
      <c r="H849" s="26">
        <v>33.33</v>
      </c>
      <c r="I849" s="23" t="s">
        <v>143</v>
      </c>
    </row>
    <row r="850" spans="1:9" x14ac:dyDescent="0.25">
      <c r="A850" s="24">
        <v>101</v>
      </c>
      <c r="B850" s="25">
        <v>45352</v>
      </c>
      <c r="C850" s="24">
        <v>2041</v>
      </c>
      <c r="D850" s="24" t="s">
        <v>65</v>
      </c>
      <c r="E850" s="24" t="s">
        <v>156</v>
      </c>
      <c r="F850" s="26">
        <v>100</v>
      </c>
      <c r="G850" s="26">
        <v>33.33</v>
      </c>
      <c r="H850" s="26">
        <v>33.33</v>
      </c>
      <c r="I850" s="23" t="s">
        <v>142</v>
      </c>
    </row>
    <row r="851" spans="1:9" x14ac:dyDescent="0.25">
      <c r="A851" s="24">
        <v>101</v>
      </c>
      <c r="B851" s="25">
        <v>45352</v>
      </c>
      <c r="C851" s="24">
        <v>2041</v>
      </c>
      <c r="D851" s="24" t="s">
        <v>65</v>
      </c>
      <c r="E851" s="24" t="s">
        <v>157</v>
      </c>
      <c r="F851" s="26">
        <v>100</v>
      </c>
      <c r="G851" s="26">
        <v>33.340000000000003</v>
      </c>
      <c r="H851" s="26">
        <v>33.340000000000003</v>
      </c>
      <c r="I851" s="23" t="s">
        <v>141</v>
      </c>
    </row>
    <row r="852" spans="1:9" x14ac:dyDescent="0.25">
      <c r="A852" s="24">
        <v>101</v>
      </c>
      <c r="B852" s="25">
        <v>45352</v>
      </c>
      <c r="C852" s="24">
        <v>2132</v>
      </c>
      <c r="D852" s="24" t="s">
        <v>221</v>
      </c>
      <c r="E852" s="24" t="s">
        <v>154</v>
      </c>
      <c r="F852" s="26">
        <v>100</v>
      </c>
      <c r="G852" s="26">
        <v>100</v>
      </c>
      <c r="H852" s="26">
        <v>100</v>
      </c>
      <c r="I852" s="23" t="s">
        <v>140</v>
      </c>
    </row>
    <row r="853" spans="1:9" x14ac:dyDescent="0.25">
      <c r="A853" s="24">
        <v>101</v>
      </c>
      <c r="B853" s="25">
        <v>45352</v>
      </c>
      <c r="C853" s="24">
        <v>2175</v>
      </c>
      <c r="D853" s="24" t="s">
        <v>109</v>
      </c>
      <c r="E853" s="24" t="s">
        <v>155</v>
      </c>
      <c r="F853" s="26">
        <v>100</v>
      </c>
      <c r="G853" s="26">
        <v>33.33</v>
      </c>
      <c r="H853" s="26">
        <v>33.33</v>
      </c>
      <c r="I853" s="23" t="s">
        <v>143</v>
      </c>
    </row>
    <row r="854" spans="1:9" x14ac:dyDescent="0.25">
      <c r="A854" s="24">
        <v>101</v>
      </c>
      <c r="B854" s="25">
        <v>45352</v>
      </c>
      <c r="C854" s="24">
        <v>2175</v>
      </c>
      <c r="D854" s="24" t="s">
        <v>109</v>
      </c>
      <c r="E854" s="24" t="s">
        <v>156</v>
      </c>
      <c r="F854" s="26">
        <v>100</v>
      </c>
      <c r="G854" s="26">
        <v>33.33</v>
      </c>
      <c r="H854" s="26">
        <v>33.33</v>
      </c>
      <c r="I854" s="23" t="s">
        <v>142</v>
      </c>
    </row>
    <row r="855" spans="1:9" x14ac:dyDescent="0.25">
      <c r="A855" s="24">
        <v>101</v>
      </c>
      <c r="B855" s="25">
        <v>45352</v>
      </c>
      <c r="C855" s="24">
        <v>2175</v>
      </c>
      <c r="D855" s="24" t="s">
        <v>109</v>
      </c>
      <c r="E855" s="24" t="s">
        <v>157</v>
      </c>
      <c r="F855" s="26">
        <v>15</v>
      </c>
      <c r="G855" s="26">
        <v>33.340000000000003</v>
      </c>
      <c r="H855" s="26">
        <v>5</v>
      </c>
      <c r="I855" s="23" t="s">
        <v>141</v>
      </c>
    </row>
    <row r="856" spans="1:9" x14ac:dyDescent="0.25">
      <c r="A856" s="24">
        <v>101</v>
      </c>
      <c r="B856" s="25">
        <v>45352</v>
      </c>
      <c r="C856" s="24">
        <v>2200</v>
      </c>
      <c r="D856" s="24" t="s">
        <v>346</v>
      </c>
      <c r="E856" s="24" t="s">
        <v>154</v>
      </c>
      <c r="F856" s="26">
        <v>100</v>
      </c>
      <c r="G856" s="26">
        <v>100</v>
      </c>
      <c r="H856" s="26">
        <v>100</v>
      </c>
      <c r="I856" s="23" t="s">
        <v>140</v>
      </c>
    </row>
    <row r="857" spans="1:9" x14ac:dyDescent="0.25">
      <c r="A857" s="24">
        <v>101</v>
      </c>
      <c r="B857" s="25">
        <v>45352</v>
      </c>
      <c r="C857" s="24">
        <v>2278</v>
      </c>
      <c r="D857" s="24" t="s">
        <v>385</v>
      </c>
      <c r="E857" s="24" t="s">
        <v>154</v>
      </c>
      <c r="F857" s="26">
        <v>80</v>
      </c>
      <c r="G857" s="26">
        <v>100</v>
      </c>
      <c r="H857" s="26">
        <v>80</v>
      </c>
      <c r="I857" s="23" t="s">
        <v>140</v>
      </c>
    </row>
    <row r="858" spans="1:9" x14ac:dyDescent="0.25">
      <c r="A858" s="24">
        <v>101</v>
      </c>
      <c r="B858" s="25">
        <v>45352</v>
      </c>
      <c r="C858" s="24">
        <v>2541</v>
      </c>
      <c r="D858" s="24" t="s">
        <v>9</v>
      </c>
      <c r="E858" s="24" t="s">
        <v>155</v>
      </c>
      <c r="F858" s="26">
        <v>100</v>
      </c>
      <c r="G858" s="26">
        <v>33.33</v>
      </c>
      <c r="H858" s="26">
        <v>33.33</v>
      </c>
      <c r="I858" s="23" t="s">
        <v>143</v>
      </c>
    </row>
    <row r="859" spans="1:9" x14ac:dyDescent="0.25">
      <c r="A859" s="24">
        <v>101</v>
      </c>
      <c r="B859" s="25">
        <v>45352</v>
      </c>
      <c r="C859" s="24">
        <v>2541</v>
      </c>
      <c r="D859" s="24" t="s">
        <v>9</v>
      </c>
      <c r="E859" s="24" t="s">
        <v>156</v>
      </c>
      <c r="F859" s="26">
        <v>100</v>
      </c>
      <c r="G859" s="26">
        <v>33.33</v>
      </c>
      <c r="H859" s="26">
        <v>33.33</v>
      </c>
      <c r="I859" s="23" t="s">
        <v>142</v>
      </c>
    </row>
    <row r="860" spans="1:9" x14ac:dyDescent="0.25">
      <c r="A860" s="24">
        <v>101</v>
      </c>
      <c r="B860" s="25">
        <v>45352</v>
      </c>
      <c r="C860" s="24">
        <v>2541</v>
      </c>
      <c r="D860" s="24" t="s">
        <v>9</v>
      </c>
      <c r="E860" s="24" t="s">
        <v>157</v>
      </c>
      <c r="F860" s="26">
        <v>90</v>
      </c>
      <c r="G860" s="26">
        <v>33.340000000000003</v>
      </c>
      <c r="H860" s="26">
        <v>30.01</v>
      </c>
      <c r="I860" s="23" t="s">
        <v>141</v>
      </c>
    </row>
    <row r="861" spans="1:9" x14ac:dyDescent="0.25">
      <c r="A861" s="24">
        <v>101</v>
      </c>
      <c r="B861" s="25">
        <v>45352</v>
      </c>
      <c r="C861" s="24">
        <v>2549</v>
      </c>
      <c r="D861" s="24" t="s">
        <v>51</v>
      </c>
      <c r="E861" s="24" t="s">
        <v>154</v>
      </c>
      <c r="F861" s="26">
        <v>66.666700000000006</v>
      </c>
      <c r="G861" s="26">
        <v>50</v>
      </c>
      <c r="H861" s="26">
        <v>33.33</v>
      </c>
      <c r="I861" s="23" t="s">
        <v>140</v>
      </c>
    </row>
    <row r="862" spans="1:9" x14ac:dyDescent="0.25">
      <c r="A862" s="24">
        <v>101</v>
      </c>
      <c r="B862" s="25">
        <v>45352</v>
      </c>
      <c r="C862" s="24">
        <v>2549</v>
      </c>
      <c r="D862" s="24" t="s">
        <v>51</v>
      </c>
      <c r="E862" s="24" t="s">
        <v>155</v>
      </c>
      <c r="F862" s="26">
        <v>100</v>
      </c>
      <c r="G862" s="26">
        <v>16.670000000000002</v>
      </c>
      <c r="H862" s="26">
        <v>16.670000000000002</v>
      </c>
      <c r="I862" s="23" t="s">
        <v>143</v>
      </c>
    </row>
    <row r="863" spans="1:9" x14ac:dyDescent="0.25">
      <c r="A863" s="24">
        <v>101</v>
      </c>
      <c r="B863" s="25">
        <v>45352</v>
      </c>
      <c r="C863" s="24">
        <v>2549</v>
      </c>
      <c r="D863" s="24" t="s">
        <v>51</v>
      </c>
      <c r="E863" s="24" t="s">
        <v>156</v>
      </c>
      <c r="F863" s="26">
        <v>100</v>
      </c>
      <c r="G863" s="26">
        <v>16.670000000000002</v>
      </c>
      <c r="H863" s="26">
        <v>16.670000000000002</v>
      </c>
      <c r="I863" s="23" t="s">
        <v>142</v>
      </c>
    </row>
    <row r="864" spans="1:9" x14ac:dyDescent="0.25">
      <c r="A864" s="24">
        <v>101</v>
      </c>
      <c r="B864" s="25">
        <v>45352</v>
      </c>
      <c r="C864" s="24">
        <v>2549</v>
      </c>
      <c r="D864" s="24" t="s">
        <v>51</v>
      </c>
      <c r="E864" s="24" t="s">
        <v>157</v>
      </c>
      <c r="F864" s="26">
        <v>80</v>
      </c>
      <c r="G864" s="26">
        <v>16.66</v>
      </c>
      <c r="H864" s="26">
        <v>13.34</v>
      </c>
      <c r="I864" s="23" t="s">
        <v>141</v>
      </c>
    </row>
    <row r="865" spans="1:9" x14ac:dyDescent="0.25">
      <c r="A865" s="24">
        <v>101</v>
      </c>
      <c r="B865" s="25">
        <v>45352</v>
      </c>
      <c r="C865" s="24">
        <v>2657</v>
      </c>
      <c r="D865" s="24" t="s">
        <v>83</v>
      </c>
      <c r="E865" s="24" t="s">
        <v>154</v>
      </c>
      <c r="F865" s="26">
        <v>100</v>
      </c>
      <c r="G865" s="26">
        <v>50</v>
      </c>
      <c r="H865" s="26">
        <v>50</v>
      </c>
      <c r="I865" s="23" t="s">
        <v>140</v>
      </c>
    </row>
    <row r="866" spans="1:9" x14ac:dyDescent="0.25">
      <c r="A866" s="24">
        <v>101</v>
      </c>
      <c r="B866" s="25">
        <v>45352</v>
      </c>
      <c r="C866" s="24">
        <v>2657</v>
      </c>
      <c r="D866" s="24" t="s">
        <v>83</v>
      </c>
      <c r="E866" s="24" t="s">
        <v>155</v>
      </c>
      <c r="F866" s="26">
        <v>100</v>
      </c>
      <c r="G866" s="26">
        <v>16.670000000000002</v>
      </c>
      <c r="H866" s="26">
        <v>16.670000000000002</v>
      </c>
      <c r="I866" s="23" t="s">
        <v>143</v>
      </c>
    </row>
    <row r="867" spans="1:9" x14ac:dyDescent="0.25">
      <c r="A867" s="24">
        <v>101</v>
      </c>
      <c r="B867" s="25">
        <v>45352</v>
      </c>
      <c r="C867" s="24">
        <v>2657</v>
      </c>
      <c r="D867" s="24" t="s">
        <v>83</v>
      </c>
      <c r="E867" s="24" t="s">
        <v>156</v>
      </c>
      <c r="F867" s="26">
        <v>100</v>
      </c>
      <c r="G867" s="26">
        <v>16.670000000000002</v>
      </c>
      <c r="H867" s="26">
        <v>16.670000000000002</v>
      </c>
      <c r="I867" s="23" t="s">
        <v>142</v>
      </c>
    </row>
    <row r="868" spans="1:9" x14ac:dyDescent="0.25">
      <c r="A868" s="24">
        <v>101</v>
      </c>
      <c r="B868" s="25">
        <v>45352</v>
      </c>
      <c r="C868" s="24">
        <v>2657</v>
      </c>
      <c r="D868" s="24" t="s">
        <v>83</v>
      </c>
      <c r="E868" s="24" t="s">
        <v>157</v>
      </c>
      <c r="F868" s="26">
        <v>80</v>
      </c>
      <c r="G868" s="26">
        <v>16.66</v>
      </c>
      <c r="H868" s="26">
        <v>13.34</v>
      </c>
      <c r="I868" s="23" t="s">
        <v>141</v>
      </c>
    </row>
    <row r="869" spans="1:9" x14ac:dyDescent="0.25">
      <c r="A869" s="24">
        <v>101</v>
      </c>
      <c r="B869" s="25">
        <v>45352</v>
      </c>
      <c r="C869" s="24">
        <v>2729</v>
      </c>
      <c r="D869" s="24" t="s">
        <v>320</v>
      </c>
      <c r="E869" s="24" t="s">
        <v>155</v>
      </c>
      <c r="F869" s="26">
        <v>100</v>
      </c>
      <c r="G869" s="26">
        <v>33.33</v>
      </c>
      <c r="H869" s="26">
        <v>33.33</v>
      </c>
      <c r="I869" s="23" t="s">
        <v>143</v>
      </c>
    </row>
    <row r="870" spans="1:9" x14ac:dyDescent="0.25">
      <c r="A870" s="24">
        <v>101</v>
      </c>
      <c r="B870" s="25">
        <v>45352</v>
      </c>
      <c r="C870" s="24">
        <v>2729</v>
      </c>
      <c r="D870" s="24" t="s">
        <v>320</v>
      </c>
      <c r="E870" s="24" t="s">
        <v>156</v>
      </c>
      <c r="F870" s="26">
        <v>100</v>
      </c>
      <c r="G870" s="26">
        <v>33.33</v>
      </c>
      <c r="H870" s="26">
        <v>33.33</v>
      </c>
      <c r="I870" s="23" t="s">
        <v>142</v>
      </c>
    </row>
    <row r="871" spans="1:9" x14ac:dyDescent="0.25">
      <c r="A871" s="24">
        <v>101</v>
      </c>
      <c r="B871" s="25">
        <v>45352</v>
      </c>
      <c r="C871" s="24">
        <v>2729</v>
      </c>
      <c r="D871" s="24" t="s">
        <v>320</v>
      </c>
      <c r="E871" s="24" t="s">
        <v>157</v>
      </c>
      <c r="F871" s="26">
        <v>80</v>
      </c>
      <c r="G871" s="26">
        <v>33.340000000000003</v>
      </c>
      <c r="H871" s="26">
        <v>26.67</v>
      </c>
      <c r="I871" s="23" t="s">
        <v>141</v>
      </c>
    </row>
    <row r="872" spans="1:9" x14ac:dyDescent="0.25">
      <c r="A872" s="24">
        <v>101</v>
      </c>
      <c r="B872" s="25">
        <v>45352</v>
      </c>
      <c r="C872" s="24">
        <v>2754</v>
      </c>
      <c r="D872" s="24" t="s">
        <v>215</v>
      </c>
      <c r="E872" s="24" t="s">
        <v>154</v>
      </c>
      <c r="F872" s="26">
        <v>80</v>
      </c>
      <c r="G872" s="26">
        <v>100</v>
      </c>
      <c r="H872" s="26">
        <v>80</v>
      </c>
      <c r="I872" s="23" t="s">
        <v>140</v>
      </c>
    </row>
    <row r="873" spans="1:9" x14ac:dyDescent="0.25">
      <c r="A873" s="24">
        <v>101</v>
      </c>
      <c r="B873" s="25">
        <v>45352</v>
      </c>
      <c r="C873" s="24">
        <v>2863</v>
      </c>
      <c r="D873" s="24" t="s">
        <v>216</v>
      </c>
      <c r="E873" s="24" t="s">
        <v>154</v>
      </c>
      <c r="F873" s="26">
        <v>100</v>
      </c>
      <c r="G873" s="26">
        <v>100</v>
      </c>
      <c r="H873" s="26">
        <v>100</v>
      </c>
      <c r="I873" s="23" t="s">
        <v>140</v>
      </c>
    </row>
    <row r="874" spans="1:9" x14ac:dyDescent="0.25">
      <c r="A874" s="24">
        <v>101</v>
      </c>
      <c r="B874" s="25">
        <v>45352</v>
      </c>
      <c r="C874" s="24">
        <v>2911</v>
      </c>
      <c r="D874" s="24" t="s">
        <v>227</v>
      </c>
      <c r="E874" s="24" t="s">
        <v>154</v>
      </c>
      <c r="F874" s="26">
        <v>75</v>
      </c>
      <c r="G874" s="26">
        <v>100</v>
      </c>
      <c r="H874" s="26">
        <v>75</v>
      </c>
      <c r="I874" s="23" t="s">
        <v>140</v>
      </c>
    </row>
    <row r="875" spans="1:9" x14ac:dyDescent="0.25">
      <c r="A875" s="24">
        <v>101</v>
      </c>
      <c r="B875" s="25">
        <v>45352</v>
      </c>
      <c r="C875" s="24">
        <v>2972</v>
      </c>
      <c r="D875" s="24" t="s">
        <v>41</v>
      </c>
      <c r="E875" s="24" t="s">
        <v>154</v>
      </c>
      <c r="F875" s="26">
        <v>100</v>
      </c>
      <c r="G875" s="26">
        <v>50</v>
      </c>
      <c r="H875" s="26">
        <v>50</v>
      </c>
      <c r="I875" s="23" t="s">
        <v>140</v>
      </c>
    </row>
    <row r="876" spans="1:9" x14ac:dyDescent="0.25">
      <c r="A876" s="24">
        <v>101</v>
      </c>
      <c r="B876" s="25">
        <v>45352</v>
      </c>
      <c r="C876" s="24">
        <v>2972</v>
      </c>
      <c r="D876" s="24" t="s">
        <v>41</v>
      </c>
      <c r="E876" s="24" t="s">
        <v>155</v>
      </c>
      <c r="F876" s="26">
        <v>100</v>
      </c>
      <c r="G876" s="26">
        <v>16.670000000000002</v>
      </c>
      <c r="H876" s="26">
        <v>16.670000000000002</v>
      </c>
      <c r="I876" s="23" t="s">
        <v>143</v>
      </c>
    </row>
    <row r="877" spans="1:9" x14ac:dyDescent="0.25">
      <c r="A877" s="24">
        <v>101</v>
      </c>
      <c r="B877" s="25">
        <v>45352</v>
      </c>
      <c r="C877" s="24">
        <v>2972</v>
      </c>
      <c r="D877" s="24" t="s">
        <v>41</v>
      </c>
      <c r="E877" s="24" t="s">
        <v>156</v>
      </c>
      <c r="F877" s="26">
        <v>100</v>
      </c>
      <c r="G877" s="26">
        <v>16.670000000000002</v>
      </c>
      <c r="H877" s="26">
        <v>16.670000000000002</v>
      </c>
      <c r="I877" s="23" t="s">
        <v>142</v>
      </c>
    </row>
    <row r="878" spans="1:9" x14ac:dyDescent="0.25">
      <c r="A878" s="24">
        <v>101</v>
      </c>
      <c r="B878" s="25">
        <v>45352</v>
      </c>
      <c r="C878" s="24">
        <v>2972</v>
      </c>
      <c r="D878" s="24" t="s">
        <v>41</v>
      </c>
      <c r="E878" s="24" t="s">
        <v>157</v>
      </c>
      <c r="F878" s="26">
        <v>80</v>
      </c>
      <c r="G878" s="26">
        <v>16.66</v>
      </c>
      <c r="H878" s="26">
        <v>13.34</v>
      </c>
      <c r="I878" s="23" t="s">
        <v>141</v>
      </c>
    </row>
    <row r="879" spans="1:9" x14ac:dyDescent="0.25">
      <c r="A879" s="24">
        <v>101</v>
      </c>
      <c r="B879" s="25">
        <v>45383</v>
      </c>
      <c r="C879" s="24">
        <v>1016</v>
      </c>
      <c r="D879" s="24" t="s">
        <v>387</v>
      </c>
      <c r="E879" s="24" t="s">
        <v>154</v>
      </c>
      <c r="F879" s="26">
        <v>100</v>
      </c>
      <c r="G879" s="26">
        <v>100</v>
      </c>
      <c r="H879" s="26">
        <v>100</v>
      </c>
      <c r="I879" s="23" t="str">
        <f>VLOOKUP(E879,Config!A:B,2,FALSE)</f>
        <v>Entrega</v>
      </c>
    </row>
    <row r="880" spans="1:9" x14ac:dyDescent="0.25">
      <c r="A880" s="24">
        <v>101</v>
      </c>
      <c r="B880" s="25">
        <v>45383</v>
      </c>
      <c r="C880" s="24">
        <v>1019</v>
      </c>
      <c r="D880" s="24" t="s">
        <v>376</v>
      </c>
      <c r="E880" s="24" t="s">
        <v>154</v>
      </c>
      <c r="F880" s="26">
        <v>100</v>
      </c>
      <c r="G880" s="26">
        <v>100</v>
      </c>
      <c r="H880" s="26">
        <v>100</v>
      </c>
      <c r="I880" s="23" t="str">
        <f>VLOOKUP(E880,Config!A:B,2,FALSE)</f>
        <v>Entrega</v>
      </c>
    </row>
    <row r="881" spans="1:9" x14ac:dyDescent="0.25">
      <c r="A881" s="24">
        <v>101</v>
      </c>
      <c r="B881" s="25">
        <v>45383</v>
      </c>
      <c r="C881" s="24">
        <v>1022</v>
      </c>
      <c r="D881" s="24" t="s">
        <v>296</v>
      </c>
      <c r="E881" s="24" t="s">
        <v>154</v>
      </c>
      <c r="F881" s="26">
        <v>100</v>
      </c>
      <c r="G881" s="26">
        <v>100</v>
      </c>
      <c r="H881" s="26">
        <v>100</v>
      </c>
      <c r="I881" s="23" t="str">
        <f>VLOOKUP(E881,Config!A:B,2,FALSE)</f>
        <v>Entrega</v>
      </c>
    </row>
    <row r="882" spans="1:9" x14ac:dyDescent="0.25">
      <c r="A882" s="24">
        <v>101</v>
      </c>
      <c r="B882" s="25">
        <v>45383</v>
      </c>
      <c r="C882" s="24">
        <v>1023</v>
      </c>
      <c r="D882" s="24" t="s">
        <v>297</v>
      </c>
      <c r="E882" s="24" t="s">
        <v>154</v>
      </c>
      <c r="F882" s="26">
        <v>56.666699999999999</v>
      </c>
      <c r="G882" s="26">
        <v>100</v>
      </c>
      <c r="H882" s="26">
        <v>56.67</v>
      </c>
      <c r="I882" s="23" t="str">
        <f>VLOOKUP(E882,Config!A:B,2,FALSE)</f>
        <v>Entrega</v>
      </c>
    </row>
    <row r="883" spans="1:9" x14ac:dyDescent="0.25">
      <c r="A883" s="24">
        <v>101</v>
      </c>
      <c r="B883" s="25">
        <v>45383</v>
      </c>
      <c r="C883" s="24">
        <v>1024</v>
      </c>
      <c r="D883" s="24" t="s">
        <v>222</v>
      </c>
      <c r="E883" s="24" t="s">
        <v>154</v>
      </c>
      <c r="F883" s="26">
        <v>50</v>
      </c>
      <c r="G883" s="26">
        <v>100</v>
      </c>
      <c r="H883" s="26">
        <v>50</v>
      </c>
      <c r="I883" s="23" t="str">
        <f>VLOOKUP(E883,Config!A:B,2,FALSE)</f>
        <v>Entrega</v>
      </c>
    </row>
    <row r="884" spans="1:9" x14ac:dyDescent="0.25">
      <c r="A884" s="24">
        <v>101</v>
      </c>
      <c r="B884" s="25">
        <v>45383</v>
      </c>
      <c r="C884" s="24">
        <v>1025</v>
      </c>
      <c r="D884" s="24" t="s">
        <v>47</v>
      </c>
      <c r="E884" s="24" t="s">
        <v>154</v>
      </c>
      <c r="F884" s="26">
        <v>80</v>
      </c>
      <c r="G884" s="26">
        <v>50</v>
      </c>
      <c r="H884" s="26">
        <v>40</v>
      </c>
      <c r="I884" s="23" t="str">
        <f>VLOOKUP(E884,Config!A:B,2,FALSE)</f>
        <v>Entrega</v>
      </c>
    </row>
    <row r="885" spans="1:9" x14ac:dyDescent="0.25">
      <c r="A885" s="24">
        <v>101</v>
      </c>
      <c r="B885" s="25">
        <v>45383</v>
      </c>
      <c r="C885" s="24">
        <v>1025</v>
      </c>
      <c r="D885" s="24" t="s">
        <v>47</v>
      </c>
      <c r="E885" s="24" t="s">
        <v>155</v>
      </c>
      <c r="F885" s="26">
        <v>100</v>
      </c>
      <c r="G885" s="26">
        <v>16.670000000000002</v>
      </c>
      <c r="H885" s="26">
        <v>16.670000000000002</v>
      </c>
      <c r="I885" s="23" t="str">
        <f>VLOOKUP(E885,Config!A:B,2,FALSE)</f>
        <v>Interrupções no Cliente</v>
      </c>
    </row>
    <row r="886" spans="1:9" x14ac:dyDescent="0.25">
      <c r="A886" s="24">
        <v>101</v>
      </c>
      <c r="B886" s="25">
        <v>45383</v>
      </c>
      <c r="C886" s="24">
        <v>1025</v>
      </c>
      <c r="D886" s="24" t="s">
        <v>47</v>
      </c>
      <c r="E886" s="24" t="s">
        <v>156</v>
      </c>
      <c r="F886" s="26">
        <v>100</v>
      </c>
      <c r="G886" s="26">
        <v>16.670000000000002</v>
      </c>
      <c r="H886" s="26">
        <v>16.670000000000002</v>
      </c>
      <c r="I886" s="23" t="str">
        <f>VLOOKUP(E886,Config!A:B,2,FALSE)</f>
        <v>RNC</v>
      </c>
    </row>
    <row r="887" spans="1:9" x14ac:dyDescent="0.25">
      <c r="A887" s="24">
        <v>101</v>
      </c>
      <c r="B887" s="25">
        <v>45383</v>
      </c>
      <c r="C887" s="24">
        <v>1025</v>
      </c>
      <c r="D887" s="24" t="s">
        <v>47</v>
      </c>
      <c r="E887" s="24" t="s">
        <v>157</v>
      </c>
      <c r="F887" s="26">
        <v>80</v>
      </c>
      <c r="G887" s="26">
        <v>16.66</v>
      </c>
      <c r="H887" s="26">
        <v>13.34</v>
      </c>
      <c r="I887" s="23" t="str">
        <f>VLOOKUP(E887,Config!A:B,2,FALSE)</f>
        <v>Certificados</v>
      </c>
    </row>
    <row r="888" spans="1:9" x14ac:dyDescent="0.25">
      <c r="A888" s="24">
        <v>101</v>
      </c>
      <c r="B888" s="25">
        <v>45383</v>
      </c>
      <c r="C888" s="24">
        <v>1030</v>
      </c>
      <c r="D888" s="24" t="s">
        <v>27</v>
      </c>
      <c r="E888" s="24" t="s">
        <v>154</v>
      </c>
      <c r="F888" s="26">
        <v>100</v>
      </c>
      <c r="G888" s="26">
        <v>50</v>
      </c>
      <c r="H888" s="26">
        <v>50</v>
      </c>
      <c r="I888" s="23" t="str">
        <f>VLOOKUP(E888,Config!A:B,2,FALSE)</f>
        <v>Entrega</v>
      </c>
    </row>
    <row r="889" spans="1:9" x14ac:dyDescent="0.25">
      <c r="A889" s="24">
        <v>101</v>
      </c>
      <c r="B889" s="25">
        <v>45383</v>
      </c>
      <c r="C889" s="24">
        <v>1030</v>
      </c>
      <c r="D889" s="24" t="s">
        <v>27</v>
      </c>
      <c r="E889" s="24" t="s">
        <v>155</v>
      </c>
      <c r="F889" s="26">
        <v>100</v>
      </c>
      <c r="G889" s="26">
        <v>16.670000000000002</v>
      </c>
      <c r="H889" s="26">
        <v>16.670000000000002</v>
      </c>
      <c r="I889" s="23" t="str">
        <f>VLOOKUP(E889,Config!A:B,2,FALSE)</f>
        <v>Interrupções no Cliente</v>
      </c>
    </row>
    <row r="890" spans="1:9" x14ac:dyDescent="0.25">
      <c r="A890" s="24">
        <v>101</v>
      </c>
      <c r="B890" s="25">
        <v>45383</v>
      </c>
      <c r="C890" s="24">
        <v>1030</v>
      </c>
      <c r="D890" s="24" t="s">
        <v>27</v>
      </c>
      <c r="E890" s="24" t="s">
        <v>156</v>
      </c>
      <c r="F890" s="26">
        <v>100</v>
      </c>
      <c r="G890" s="26">
        <v>16.670000000000002</v>
      </c>
      <c r="H890" s="26">
        <v>16.670000000000002</v>
      </c>
      <c r="I890" s="23" t="str">
        <f>VLOOKUP(E890,Config!A:B,2,FALSE)</f>
        <v>RNC</v>
      </c>
    </row>
    <row r="891" spans="1:9" x14ac:dyDescent="0.25">
      <c r="A891" s="24">
        <v>101</v>
      </c>
      <c r="B891" s="25">
        <v>45383</v>
      </c>
      <c r="C891" s="24">
        <v>1030</v>
      </c>
      <c r="D891" s="24" t="s">
        <v>27</v>
      </c>
      <c r="E891" s="24" t="s">
        <v>157</v>
      </c>
      <c r="F891" s="26">
        <v>80</v>
      </c>
      <c r="G891" s="26">
        <v>16.66</v>
      </c>
      <c r="H891" s="26">
        <v>13.34</v>
      </c>
      <c r="I891" s="23" t="str">
        <f>VLOOKUP(E891,Config!A:B,2,FALSE)</f>
        <v>Certificados</v>
      </c>
    </row>
    <row r="892" spans="1:9" x14ac:dyDescent="0.25">
      <c r="A892" s="24">
        <v>101</v>
      </c>
      <c r="B892" s="25">
        <v>45383</v>
      </c>
      <c r="C892" s="24">
        <v>1031</v>
      </c>
      <c r="D892" s="24" t="s">
        <v>158</v>
      </c>
      <c r="E892" s="24" t="s">
        <v>154</v>
      </c>
      <c r="F892" s="26">
        <v>77.5</v>
      </c>
      <c r="G892" s="26">
        <v>66.67</v>
      </c>
      <c r="H892" s="26">
        <v>51.67</v>
      </c>
      <c r="I892" s="23" t="str">
        <f>VLOOKUP(E892,Config!A:B,2,FALSE)</f>
        <v>Entrega</v>
      </c>
    </row>
    <row r="893" spans="1:9" x14ac:dyDescent="0.25">
      <c r="A893" s="24">
        <v>101</v>
      </c>
      <c r="B893" s="25">
        <v>45383</v>
      </c>
      <c r="C893" s="24">
        <v>1031</v>
      </c>
      <c r="D893" s="24" t="s">
        <v>158</v>
      </c>
      <c r="E893" s="24" t="s">
        <v>155</v>
      </c>
      <c r="F893" s="26">
        <v>100</v>
      </c>
      <c r="G893" s="26">
        <v>11.11</v>
      </c>
      <c r="H893" s="26">
        <v>11.11</v>
      </c>
      <c r="I893" s="23" t="str">
        <f>VLOOKUP(E893,Config!A:B,2,FALSE)</f>
        <v>Interrupções no Cliente</v>
      </c>
    </row>
    <row r="894" spans="1:9" x14ac:dyDescent="0.25">
      <c r="A894" s="24">
        <v>101</v>
      </c>
      <c r="B894" s="25">
        <v>45383</v>
      </c>
      <c r="C894" s="24">
        <v>1031</v>
      </c>
      <c r="D894" s="24" t="s">
        <v>158</v>
      </c>
      <c r="E894" s="24" t="s">
        <v>156</v>
      </c>
      <c r="F894" s="26">
        <v>100</v>
      </c>
      <c r="G894" s="26">
        <v>11.11</v>
      </c>
      <c r="H894" s="26">
        <v>11.11</v>
      </c>
      <c r="I894" s="23" t="str">
        <f>VLOOKUP(E894,Config!A:B,2,FALSE)</f>
        <v>RNC</v>
      </c>
    </row>
    <row r="895" spans="1:9" x14ac:dyDescent="0.25">
      <c r="A895" s="24">
        <v>101</v>
      </c>
      <c r="B895" s="25">
        <v>45383</v>
      </c>
      <c r="C895" s="24">
        <v>1031</v>
      </c>
      <c r="D895" s="24" t="s">
        <v>158</v>
      </c>
      <c r="E895" s="24" t="s">
        <v>157</v>
      </c>
      <c r="F895" s="26">
        <v>80</v>
      </c>
      <c r="G895" s="26">
        <v>11.11</v>
      </c>
      <c r="H895" s="26">
        <v>8.89</v>
      </c>
      <c r="I895" s="23" t="str">
        <f>VLOOKUP(E895,Config!A:B,2,FALSE)</f>
        <v>Certificados</v>
      </c>
    </row>
    <row r="896" spans="1:9" x14ac:dyDescent="0.25">
      <c r="A896" s="24">
        <v>101</v>
      </c>
      <c r="B896" s="25">
        <v>45383</v>
      </c>
      <c r="C896" s="24">
        <v>1032</v>
      </c>
      <c r="D896" s="24" t="s">
        <v>11</v>
      </c>
      <c r="E896" s="24" t="s">
        <v>155</v>
      </c>
      <c r="F896" s="26">
        <v>100</v>
      </c>
      <c r="G896" s="26">
        <v>33.33</v>
      </c>
      <c r="H896" s="26">
        <v>33.33</v>
      </c>
      <c r="I896" s="23" t="str">
        <f>VLOOKUP(E896,Config!A:B,2,FALSE)</f>
        <v>Interrupções no Cliente</v>
      </c>
    </row>
    <row r="897" spans="1:9" x14ac:dyDescent="0.25">
      <c r="A897" s="24">
        <v>101</v>
      </c>
      <c r="B897" s="25">
        <v>45383</v>
      </c>
      <c r="C897" s="24">
        <v>1032</v>
      </c>
      <c r="D897" s="24" t="s">
        <v>11</v>
      </c>
      <c r="E897" s="24" t="s">
        <v>156</v>
      </c>
      <c r="F897" s="26">
        <v>100</v>
      </c>
      <c r="G897" s="26">
        <v>33.33</v>
      </c>
      <c r="H897" s="26">
        <v>33.33</v>
      </c>
      <c r="I897" s="23" t="str">
        <f>VLOOKUP(E897,Config!A:B,2,FALSE)</f>
        <v>RNC</v>
      </c>
    </row>
    <row r="898" spans="1:9" x14ac:dyDescent="0.25">
      <c r="A898" s="24">
        <v>101</v>
      </c>
      <c r="B898" s="25">
        <v>45383</v>
      </c>
      <c r="C898" s="24">
        <v>1032</v>
      </c>
      <c r="D898" s="24" t="s">
        <v>11</v>
      </c>
      <c r="E898" s="24" t="s">
        <v>157</v>
      </c>
      <c r="F898" s="26">
        <v>90</v>
      </c>
      <c r="G898" s="26">
        <v>33.340000000000003</v>
      </c>
      <c r="H898" s="26">
        <v>30.01</v>
      </c>
      <c r="I898" s="23" t="str">
        <f>VLOOKUP(E898,Config!A:B,2,FALSE)</f>
        <v>Certificados</v>
      </c>
    </row>
    <row r="899" spans="1:9" x14ac:dyDescent="0.25">
      <c r="A899" s="24">
        <v>101</v>
      </c>
      <c r="B899" s="25">
        <v>45383</v>
      </c>
      <c r="C899" s="24">
        <v>1037</v>
      </c>
      <c r="D899" s="24" t="s">
        <v>159</v>
      </c>
      <c r="E899" s="24" t="s">
        <v>154</v>
      </c>
      <c r="F899" s="26">
        <v>100</v>
      </c>
      <c r="G899" s="26">
        <v>100</v>
      </c>
      <c r="H899" s="26">
        <v>100</v>
      </c>
      <c r="I899" s="23" t="str">
        <f>VLOOKUP(E899,Config!A:B,2,FALSE)</f>
        <v>Entrega</v>
      </c>
    </row>
    <row r="900" spans="1:9" x14ac:dyDescent="0.25">
      <c r="A900" s="24">
        <v>101</v>
      </c>
      <c r="B900" s="25">
        <v>45383</v>
      </c>
      <c r="C900" s="24">
        <v>1039</v>
      </c>
      <c r="D900" s="24" t="s">
        <v>160</v>
      </c>
      <c r="E900" s="24" t="s">
        <v>154</v>
      </c>
      <c r="F900" s="26">
        <v>90.731700000000004</v>
      </c>
      <c r="G900" s="26">
        <v>100</v>
      </c>
      <c r="H900" s="26">
        <v>90.73</v>
      </c>
      <c r="I900" s="23" t="str">
        <f>VLOOKUP(E900,Config!A:B,2,FALSE)</f>
        <v>Entrega</v>
      </c>
    </row>
    <row r="901" spans="1:9" x14ac:dyDescent="0.25">
      <c r="A901" s="24">
        <v>101</v>
      </c>
      <c r="B901" s="25">
        <v>45383</v>
      </c>
      <c r="C901" s="24">
        <v>1055</v>
      </c>
      <c r="D901" s="24" t="s">
        <v>162</v>
      </c>
      <c r="E901" s="24" t="s">
        <v>154</v>
      </c>
      <c r="F901" s="26">
        <v>100</v>
      </c>
      <c r="G901" s="26">
        <v>100</v>
      </c>
      <c r="H901" s="26">
        <v>100</v>
      </c>
      <c r="I901" s="23" t="str">
        <f>VLOOKUP(E901,Config!A:B,2,FALSE)</f>
        <v>Entrega</v>
      </c>
    </row>
    <row r="902" spans="1:9" x14ac:dyDescent="0.25">
      <c r="A902" s="24">
        <v>101</v>
      </c>
      <c r="B902" s="25">
        <v>45383</v>
      </c>
      <c r="C902" s="24">
        <v>1064</v>
      </c>
      <c r="D902" s="24" t="s">
        <v>163</v>
      </c>
      <c r="E902" s="24" t="s">
        <v>154</v>
      </c>
      <c r="F902" s="26">
        <v>100</v>
      </c>
      <c r="G902" s="26">
        <v>100</v>
      </c>
      <c r="H902" s="26">
        <v>100</v>
      </c>
      <c r="I902" s="23" t="str">
        <f>VLOOKUP(E902,Config!A:B,2,FALSE)</f>
        <v>Entrega</v>
      </c>
    </row>
    <row r="903" spans="1:9" x14ac:dyDescent="0.25">
      <c r="A903" s="24">
        <v>101</v>
      </c>
      <c r="B903" s="25">
        <v>45383</v>
      </c>
      <c r="C903" s="24">
        <v>1065</v>
      </c>
      <c r="D903" s="24" t="s">
        <v>388</v>
      </c>
      <c r="E903" s="24" t="s">
        <v>154</v>
      </c>
      <c r="F903" s="26">
        <v>100</v>
      </c>
      <c r="G903" s="26">
        <v>100</v>
      </c>
      <c r="H903" s="26">
        <v>100</v>
      </c>
      <c r="I903" s="23" t="str">
        <f>VLOOKUP(E903,Config!A:B,2,FALSE)</f>
        <v>Entrega</v>
      </c>
    </row>
    <row r="904" spans="1:9" x14ac:dyDescent="0.25">
      <c r="A904" s="24">
        <v>101</v>
      </c>
      <c r="B904" s="25">
        <v>45383</v>
      </c>
      <c r="C904" s="24">
        <v>1066</v>
      </c>
      <c r="D904" s="24" t="s">
        <v>164</v>
      </c>
      <c r="E904" s="24" t="s">
        <v>154</v>
      </c>
      <c r="F904" s="26">
        <v>83.333299999999994</v>
      </c>
      <c r="G904" s="26">
        <v>100</v>
      </c>
      <c r="H904" s="26">
        <v>83.33</v>
      </c>
      <c r="I904" s="23" t="str">
        <f>VLOOKUP(E904,Config!A:B,2,FALSE)</f>
        <v>Entrega</v>
      </c>
    </row>
    <row r="905" spans="1:9" x14ac:dyDescent="0.25">
      <c r="A905" s="24">
        <v>101</v>
      </c>
      <c r="B905" s="25">
        <v>45383</v>
      </c>
      <c r="C905" s="24">
        <v>1067</v>
      </c>
      <c r="D905" s="24" t="s">
        <v>115</v>
      </c>
      <c r="E905" s="24" t="s">
        <v>154</v>
      </c>
      <c r="F905" s="26">
        <v>100</v>
      </c>
      <c r="G905" s="26">
        <v>75</v>
      </c>
      <c r="H905" s="26">
        <v>75</v>
      </c>
      <c r="I905" s="23" t="str">
        <f>VLOOKUP(E905,Config!A:B,2,FALSE)</f>
        <v>Entrega</v>
      </c>
    </row>
    <row r="906" spans="1:9" x14ac:dyDescent="0.25">
      <c r="A906" s="24">
        <v>101</v>
      </c>
      <c r="B906" s="25">
        <v>45383</v>
      </c>
      <c r="C906" s="24">
        <v>1067</v>
      </c>
      <c r="D906" s="24" t="s">
        <v>115</v>
      </c>
      <c r="E906" s="24" t="s">
        <v>155</v>
      </c>
      <c r="F906" s="26">
        <v>100</v>
      </c>
      <c r="G906" s="26">
        <v>8.33</v>
      </c>
      <c r="H906" s="26">
        <v>8.33</v>
      </c>
      <c r="I906" s="23" t="str">
        <f>VLOOKUP(E906,Config!A:B,2,FALSE)</f>
        <v>Interrupções no Cliente</v>
      </c>
    </row>
    <row r="907" spans="1:9" x14ac:dyDescent="0.25">
      <c r="A907" s="24">
        <v>101</v>
      </c>
      <c r="B907" s="25">
        <v>45383</v>
      </c>
      <c r="C907" s="24">
        <v>1067</v>
      </c>
      <c r="D907" s="24" t="s">
        <v>115</v>
      </c>
      <c r="E907" s="24" t="s">
        <v>156</v>
      </c>
      <c r="F907" s="26">
        <v>100</v>
      </c>
      <c r="G907" s="26">
        <v>8.33</v>
      </c>
      <c r="H907" s="26">
        <v>8.33</v>
      </c>
      <c r="I907" s="23" t="str">
        <f>VLOOKUP(E907,Config!A:B,2,FALSE)</f>
        <v>RNC</v>
      </c>
    </row>
    <row r="908" spans="1:9" x14ac:dyDescent="0.25">
      <c r="A908" s="24">
        <v>101</v>
      </c>
      <c r="B908" s="25">
        <v>45383</v>
      </c>
      <c r="C908" s="24">
        <v>1067</v>
      </c>
      <c r="D908" s="24" t="s">
        <v>115</v>
      </c>
      <c r="E908" s="24" t="s">
        <v>157</v>
      </c>
      <c r="F908" s="26">
        <v>95</v>
      </c>
      <c r="G908" s="26">
        <v>8.34</v>
      </c>
      <c r="H908" s="26">
        <v>7.92</v>
      </c>
      <c r="I908" s="23" t="str">
        <f>VLOOKUP(E908,Config!A:B,2,FALSE)</f>
        <v>Certificados</v>
      </c>
    </row>
    <row r="909" spans="1:9" x14ac:dyDescent="0.25">
      <c r="A909" s="24">
        <v>101</v>
      </c>
      <c r="B909" s="25">
        <v>45383</v>
      </c>
      <c r="C909" s="24">
        <v>1072</v>
      </c>
      <c r="D909" s="24" t="s">
        <v>351</v>
      </c>
      <c r="E909" s="24" t="s">
        <v>154</v>
      </c>
      <c r="F909" s="26">
        <v>100</v>
      </c>
      <c r="G909" s="26">
        <v>100</v>
      </c>
      <c r="H909" s="26">
        <v>100</v>
      </c>
      <c r="I909" s="23" t="str">
        <f>VLOOKUP(E909,Config!A:B,2,FALSE)</f>
        <v>Entrega</v>
      </c>
    </row>
    <row r="910" spans="1:9" x14ac:dyDescent="0.25">
      <c r="A910" s="24">
        <v>101</v>
      </c>
      <c r="B910" s="25">
        <v>45383</v>
      </c>
      <c r="C910" s="24">
        <v>1075</v>
      </c>
      <c r="D910" s="24" t="s">
        <v>352</v>
      </c>
      <c r="E910" s="24" t="s">
        <v>154</v>
      </c>
      <c r="F910" s="26">
        <v>100</v>
      </c>
      <c r="G910" s="26">
        <v>100</v>
      </c>
      <c r="H910" s="26">
        <v>100</v>
      </c>
      <c r="I910" s="23" t="str">
        <f>VLOOKUP(E910,Config!A:B,2,FALSE)</f>
        <v>Entrega</v>
      </c>
    </row>
    <row r="911" spans="1:9" x14ac:dyDescent="0.25">
      <c r="A911" s="24">
        <v>101</v>
      </c>
      <c r="B911" s="25">
        <v>45383</v>
      </c>
      <c r="C911" s="24">
        <v>1081</v>
      </c>
      <c r="D911" s="24" t="s">
        <v>338</v>
      </c>
      <c r="E911" s="24" t="s">
        <v>154</v>
      </c>
      <c r="F911" s="26">
        <v>80</v>
      </c>
      <c r="G911" s="26">
        <v>100</v>
      </c>
      <c r="H911" s="26">
        <v>80</v>
      </c>
      <c r="I911" s="23" t="str">
        <f>VLOOKUP(E911,Config!A:B,2,FALSE)</f>
        <v>Entrega</v>
      </c>
    </row>
    <row r="912" spans="1:9" x14ac:dyDescent="0.25">
      <c r="A912" s="24">
        <v>101</v>
      </c>
      <c r="B912" s="25">
        <v>45383</v>
      </c>
      <c r="C912" s="24">
        <v>1086</v>
      </c>
      <c r="D912" s="24" t="s">
        <v>165</v>
      </c>
      <c r="E912" s="24" t="s">
        <v>154</v>
      </c>
      <c r="F912" s="26">
        <v>95.454499999999996</v>
      </c>
      <c r="G912" s="26">
        <v>100</v>
      </c>
      <c r="H912" s="26">
        <v>95.45</v>
      </c>
      <c r="I912" s="23" t="str">
        <f>VLOOKUP(E912,Config!A:B,2,FALSE)</f>
        <v>Entrega</v>
      </c>
    </row>
    <row r="913" spans="1:9" x14ac:dyDescent="0.25">
      <c r="A913" s="24">
        <v>101</v>
      </c>
      <c r="B913" s="25">
        <v>45383</v>
      </c>
      <c r="C913" s="24">
        <v>1087</v>
      </c>
      <c r="D913" s="24" t="s">
        <v>166</v>
      </c>
      <c r="E913" s="24" t="s">
        <v>154</v>
      </c>
      <c r="F913" s="26">
        <v>76.666700000000006</v>
      </c>
      <c r="G913" s="26">
        <v>100</v>
      </c>
      <c r="H913" s="26">
        <v>76.67</v>
      </c>
      <c r="I913" s="23" t="str">
        <f>VLOOKUP(E913,Config!A:B,2,FALSE)</f>
        <v>Entrega</v>
      </c>
    </row>
    <row r="914" spans="1:9" x14ac:dyDescent="0.25">
      <c r="A914" s="24">
        <v>101</v>
      </c>
      <c r="B914" s="25">
        <v>45383</v>
      </c>
      <c r="C914" s="24">
        <v>1094</v>
      </c>
      <c r="D914" s="24" t="s">
        <v>167</v>
      </c>
      <c r="E914" s="24" t="s">
        <v>154</v>
      </c>
      <c r="F914" s="26">
        <v>100</v>
      </c>
      <c r="G914" s="26">
        <v>100</v>
      </c>
      <c r="H914" s="26">
        <v>100</v>
      </c>
      <c r="I914" s="23" t="str">
        <f>VLOOKUP(E914,Config!A:B,2,FALSE)</f>
        <v>Entrega</v>
      </c>
    </row>
    <row r="915" spans="1:9" x14ac:dyDescent="0.25">
      <c r="A915" s="24">
        <v>101</v>
      </c>
      <c r="B915" s="25">
        <v>45383</v>
      </c>
      <c r="C915" s="24">
        <v>1103</v>
      </c>
      <c r="D915" s="24" t="s">
        <v>168</v>
      </c>
      <c r="E915" s="24" t="s">
        <v>154</v>
      </c>
      <c r="F915" s="26">
        <v>90</v>
      </c>
      <c r="G915" s="26">
        <v>100</v>
      </c>
      <c r="H915" s="26">
        <v>90</v>
      </c>
      <c r="I915" s="23" t="str">
        <f>VLOOKUP(E915,Config!A:B,2,FALSE)</f>
        <v>Entrega</v>
      </c>
    </row>
    <row r="916" spans="1:9" x14ac:dyDescent="0.25">
      <c r="A916" s="24">
        <v>101</v>
      </c>
      <c r="B916" s="25">
        <v>45383</v>
      </c>
      <c r="C916" s="24">
        <v>1105</v>
      </c>
      <c r="D916" s="24" t="s">
        <v>300</v>
      </c>
      <c r="E916" s="24" t="s">
        <v>154</v>
      </c>
      <c r="F916" s="26">
        <v>0</v>
      </c>
      <c r="G916" s="26">
        <v>100</v>
      </c>
      <c r="H916" s="26">
        <v>0</v>
      </c>
      <c r="I916" s="23" t="str">
        <f>VLOOKUP(E916,Config!A:B,2,FALSE)</f>
        <v>Entrega</v>
      </c>
    </row>
    <row r="917" spans="1:9" x14ac:dyDescent="0.25">
      <c r="A917" s="24">
        <v>101</v>
      </c>
      <c r="B917" s="25">
        <v>45383</v>
      </c>
      <c r="C917" s="24">
        <v>1109</v>
      </c>
      <c r="D917" s="24" t="s">
        <v>301</v>
      </c>
      <c r="E917" s="24" t="s">
        <v>154</v>
      </c>
      <c r="F917" s="26">
        <v>100</v>
      </c>
      <c r="G917" s="26">
        <v>100</v>
      </c>
      <c r="H917" s="26">
        <v>100</v>
      </c>
      <c r="I917" s="23" t="str">
        <f>VLOOKUP(E917,Config!A:B,2,FALSE)</f>
        <v>Entrega</v>
      </c>
    </row>
    <row r="918" spans="1:9" x14ac:dyDescent="0.25">
      <c r="A918" s="24">
        <v>101</v>
      </c>
      <c r="B918" s="25">
        <v>45383</v>
      </c>
      <c r="C918" s="24">
        <v>1111</v>
      </c>
      <c r="D918" s="24" t="s">
        <v>169</v>
      </c>
      <c r="E918" s="24" t="s">
        <v>154</v>
      </c>
      <c r="F918" s="26">
        <v>49.090899999999998</v>
      </c>
      <c r="G918" s="26">
        <v>100</v>
      </c>
      <c r="H918" s="26">
        <v>49.09</v>
      </c>
      <c r="I918" s="23" t="str">
        <f>VLOOKUP(E918,Config!A:B,2,FALSE)</f>
        <v>Entrega</v>
      </c>
    </row>
    <row r="919" spans="1:9" x14ac:dyDescent="0.25">
      <c r="A919" s="24">
        <v>101</v>
      </c>
      <c r="B919" s="25">
        <v>45383</v>
      </c>
      <c r="C919" s="24">
        <v>1114</v>
      </c>
      <c r="D919" s="24" t="s">
        <v>170</v>
      </c>
      <c r="E919" s="24" t="s">
        <v>154</v>
      </c>
      <c r="F919" s="26">
        <v>100</v>
      </c>
      <c r="G919" s="26">
        <v>100</v>
      </c>
      <c r="H919" s="26">
        <v>100</v>
      </c>
      <c r="I919" s="23" t="str">
        <f>VLOOKUP(E919,Config!A:B,2,FALSE)</f>
        <v>Entrega</v>
      </c>
    </row>
    <row r="920" spans="1:9" x14ac:dyDescent="0.25">
      <c r="A920" s="24">
        <v>101</v>
      </c>
      <c r="B920" s="25">
        <v>45383</v>
      </c>
      <c r="C920" s="24">
        <v>1116</v>
      </c>
      <c r="D920" s="24" t="s">
        <v>389</v>
      </c>
      <c r="E920" s="24" t="s">
        <v>155</v>
      </c>
      <c r="F920" s="26">
        <v>100</v>
      </c>
      <c r="G920" s="26">
        <v>33.33</v>
      </c>
      <c r="H920" s="26">
        <v>33.33</v>
      </c>
      <c r="I920" s="23" t="str">
        <f>VLOOKUP(E920,Config!A:B,2,FALSE)</f>
        <v>Interrupções no Cliente</v>
      </c>
    </row>
    <row r="921" spans="1:9" x14ac:dyDescent="0.25">
      <c r="A921" s="24">
        <v>101</v>
      </c>
      <c r="B921" s="25">
        <v>45383</v>
      </c>
      <c r="C921" s="24">
        <v>1116</v>
      </c>
      <c r="D921" s="24" t="s">
        <v>389</v>
      </c>
      <c r="E921" s="24" t="s">
        <v>156</v>
      </c>
      <c r="F921" s="26">
        <v>100</v>
      </c>
      <c r="G921" s="26">
        <v>33.33</v>
      </c>
      <c r="H921" s="26">
        <v>33.33</v>
      </c>
      <c r="I921" s="23" t="str">
        <f>VLOOKUP(E921,Config!A:B,2,FALSE)</f>
        <v>RNC</v>
      </c>
    </row>
    <row r="922" spans="1:9" x14ac:dyDescent="0.25">
      <c r="A922" s="24">
        <v>101</v>
      </c>
      <c r="B922" s="25">
        <v>45383</v>
      </c>
      <c r="C922" s="24">
        <v>1116</v>
      </c>
      <c r="D922" s="24" t="s">
        <v>389</v>
      </c>
      <c r="E922" s="24" t="s">
        <v>157</v>
      </c>
      <c r="F922" s="26">
        <v>80</v>
      </c>
      <c r="G922" s="26">
        <v>33.340000000000003</v>
      </c>
      <c r="H922" s="26">
        <v>26.67</v>
      </c>
      <c r="I922" s="23" t="str">
        <f>VLOOKUP(E922,Config!A:B,2,FALSE)</f>
        <v>Certificados</v>
      </c>
    </row>
    <row r="923" spans="1:9" x14ac:dyDescent="0.25">
      <c r="A923" s="24">
        <v>101</v>
      </c>
      <c r="B923" s="25">
        <v>45383</v>
      </c>
      <c r="C923" s="24">
        <v>1117</v>
      </c>
      <c r="D923" s="24" t="s">
        <v>171</v>
      </c>
      <c r="E923" s="24" t="s">
        <v>154</v>
      </c>
      <c r="F923" s="26">
        <v>100</v>
      </c>
      <c r="G923" s="26">
        <v>100</v>
      </c>
      <c r="H923" s="26">
        <v>100</v>
      </c>
      <c r="I923" s="23" t="str">
        <f>VLOOKUP(E923,Config!A:B,2,FALSE)</f>
        <v>Entrega</v>
      </c>
    </row>
    <row r="924" spans="1:9" x14ac:dyDescent="0.25">
      <c r="A924" s="24">
        <v>101</v>
      </c>
      <c r="B924" s="25">
        <v>45383</v>
      </c>
      <c r="C924" s="24">
        <v>1136</v>
      </c>
      <c r="D924" s="24" t="s">
        <v>172</v>
      </c>
      <c r="E924" s="24" t="s">
        <v>154</v>
      </c>
      <c r="F924" s="26">
        <v>98.095200000000006</v>
      </c>
      <c r="G924" s="26">
        <v>100</v>
      </c>
      <c r="H924" s="26">
        <v>98.1</v>
      </c>
      <c r="I924" s="23" t="str">
        <f>VLOOKUP(E924,Config!A:B,2,FALSE)</f>
        <v>Entrega</v>
      </c>
    </row>
    <row r="925" spans="1:9" x14ac:dyDescent="0.25">
      <c r="A925" s="24">
        <v>101</v>
      </c>
      <c r="B925" s="25">
        <v>45383</v>
      </c>
      <c r="C925" s="24">
        <v>1144</v>
      </c>
      <c r="D925" s="24" t="s">
        <v>339</v>
      </c>
      <c r="E925" s="24" t="s">
        <v>154</v>
      </c>
      <c r="F925" s="26">
        <v>100</v>
      </c>
      <c r="G925" s="26">
        <v>100</v>
      </c>
      <c r="H925" s="26">
        <v>100</v>
      </c>
      <c r="I925" s="23" t="str">
        <f>VLOOKUP(E925,Config!A:B,2,FALSE)</f>
        <v>Entrega</v>
      </c>
    </row>
    <row r="926" spans="1:9" x14ac:dyDescent="0.25">
      <c r="A926" s="24">
        <v>101</v>
      </c>
      <c r="B926" s="25">
        <v>45383</v>
      </c>
      <c r="C926" s="24">
        <v>1150</v>
      </c>
      <c r="D926" s="24" t="s">
        <v>174</v>
      </c>
      <c r="E926" s="24" t="s">
        <v>154</v>
      </c>
      <c r="F926" s="26">
        <v>40.333300000000001</v>
      </c>
      <c r="G926" s="26">
        <v>100</v>
      </c>
      <c r="H926" s="26">
        <v>40.33</v>
      </c>
      <c r="I926" s="23" t="str">
        <f>VLOOKUP(E926,Config!A:B,2,FALSE)</f>
        <v>Entrega</v>
      </c>
    </row>
    <row r="927" spans="1:9" x14ac:dyDescent="0.25">
      <c r="A927" s="24">
        <v>101</v>
      </c>
      <c r="B927" s="25">
        <v>45383</v>
      </c>
      <c r="C927" s="24">
        <v>1160</v>
      </c>
      <c r="D927" s="24" t="s">
        <v>354</v>
      </c>
      <c r="E927" s="24" t="s">
        <v>154</v>
      </c>
      <c r="F927" s="26">
        <v>100</v>
      </c>
      <c r="G927" s="26">
        <v>100</v>
      </c>
      <c r="H927" s="26">
        <v>100</v>
      </c>
      <c r="I927" s="23" t="str">
        <f>VLOOKUP(E927,Config!A:B,2,FALSE)</f>
        <v>Entrega</v>
      </c>
    </row>
    <row r="928" spans="1:9" x14ac:dyDescent="0.25">
      <c r="A928" s="24">
        <v>101</v>
      </c>
      <c r="B928" s="25">
        <v>45383</v>
      </c>
      <c r="C928" s="24">
        <v>1163</v>
      </c>
      <c r="D928" s="24" t="s">
        <v>176</v>
      </c>
      <c r="E928" s="24" t="s">
        <v>154</v>
      </c>
      <c r="F928" s="26">
        <v>60</v>
      </c>
      <c r="G928" s="26">
        <v>100</v>
      </c>
      <c r="H928" s="26">
        <v>60</v>
      </c>
      <c r="I928" s="23" t="str">
        <f>VLOOKUP(E928,Config!A:B,2,FALSE)</f>
        <v>Entrega</v>
      </c>
    </row>
    <row r="929" spans="1:9" x14ac:dyDescent="0.25">
      <c r="A929" s="24">
        <v>101</v>
      </c>
      <c r="B929" s="25">
        <v>45383</v>
      </c>
      <c r="C929" s="24">
        <v>1166</v>
      </c>
      <c r="D929" s="24" t="s">
        <v>302</v>
      </c>
      <c r="E929" s="24" t="s">
        <v>154</v>
      </c>
      <c r="F929" s="26">
        <v>0</v>
      </c>
      <c r="G929" s="26">
        <v>100</v>
      </c>
      <c r="H929" s="26">
        <v>0</v>
      </c>
      <c r="I929" s="23" t="str">
        <f>VLOOKUP(E929,Config!A:B,2,FALSE)</f>
        <v>Entrega</v>
      </c>
    </row>
    <row r="930" spans="1:9" x14ac:dyDescent="0.25">
      <c r="A930" s="24">
        <v>101</v>
      </c>
      <c r="B930" s="25">
        <v>45383</v>
      </c>
      <c r="C930" s="24">
        <v>1171</v>
      </c>
      <c r="D930" s="24" t="s">
        <v>95</v>
      </c>
      <c r="E930" s="24" t="s">
        <v>185</v>
      </c>
      <c r="F930" s="26">
        <v>100</v>
      </c>
      <c r="G930" s="26">
        <v>21.5</v>
      </c>
      <c r="H930" s="26">
        <v>21.5</v>
      </c>
      <c r="I930" s="23" t="str">
        <f>VLOOKUP(E930,Config!A:B,2,FALSE)</f>
        <v>Qualidade</v>
      </c>
    </row>
    <row r="931" spans="1:9" x14ac:dyDescent="0.25">
      <c r="A931" s="24">
        <v>101</v>
      </c>
      <c r="B931" s="25">
        <v>45383</v>
      </c>
      <c r="C931" s="24">
        <v>1171</v>
      </c>
      <c r="D931" s="24" t="s">
        <v>95</v>
      </c>
      <c r="E931" s="24" t="s">
        <v>154</v>
      </c>
      <c r="F931" s="26">
        <v>75</v>
      </c>
      <c r="G931" s="26">
        <v>28.5</v>
      </c>
      <c r="H931" s="26">
        <v>21.38</v>
      </c>
      <c r="I931" s="23" t="str">
        <f>VLOOKUP(E931,Config!A:B,2,FALSE)</f>
        <v>Entrega</v>
      </c>
    </row>
    <row r="932" spans="1:9" x14ac:dyDescent="0.25">
      <c r="A932" s="24">
        <v>101</v>
      </c>
      <c r="B932" s="25">
        <v>45383</v>
      </c>
      <c r="C932" s="24">
        <v>1171</v>
      </c>
      <c r="D932" s="24" t="s">
        <v>95</v>
      </c>
      <c r="E932" s="24" t="s">
        <v>155</v>
      </c>
      <c r="F932" s="26">
        <v>100</v>
      </c>
      <c r="G932" s="26">
        <v>16.670000000000002</v>
      </c>
      <c r="H932" s="26">
        <v>16.670000000000002</v>
      </c>
      <c r="I932" s="23" t="str">
        <f>VLOOKUP(E932,Config!A:B,2,FALSE)</f>
        <v>Interrupções no Cliente</v>
      </c>
    </row>
    <row r="933" spans="1:9" x14ac:dyDescent="0.25">
      <c r="A933" s="24">
        <v>101</v>
      </c>
      <c r="B933" s="25">
        <v>45383</v>
      </c>
      <c r="C933" s="24">
        <v>1171</v>
      </c>
      <c r="D933" s="24" t="s">
        <v>95</v>
      </c>
      <c r="E933" s="24" t="s">
        <v>156</v>
      </c>
      <c r="F933" s="26">
        <v>100</v>
      </c>
      <c r="G933" s="26">
        <v>16.670000000000002</v>
      </c>
      <c r="H933" s="26">
        <v>16.670000000000002</v>
      </c>
      <c r="I933" s="23" t="str">
        <f>VLOOKUP(E933,Config!A:B,2,FALSE)</f>
        <v>RNC</v>
      </c>
    </row>
    <row r="934" spans="1:9" x14ac:dyDescent="0.25">
      <c r="A934" s="24">
        <v>101</v>
      </c>
      <c r="B934" s="25">
        <v>45383</v>
      </c>
      <c r="C934" s="24">
        <v>1171</v>
      </c>
      <c r="D934" s="24" t="s">
        <v>95</v>
      </c>
      <c r="E934" s="24" t="s">
        <v>157</v>
      </c>
      <c r="F934" s="26">
        <v>15</v>
      </c>
      <c r="G934" s="26">
        <v>16.66</v>
      </c>
      <c r="H934" s="26">
        <v>2.5</v>
      </c>
      <c r="I934" s="23" t="str">
        <f>VLOOKUP(E934,Config!A:B,2,FALSE)</f>
        <v>Certificados</v>
      </c>
    </row>
    <row r="935" spans="1:9" x14ac:dyDescent="0.25">
      <c r="A935" s="24">
        <v>101</v>
      </c>
      <c r="B935" s="25">
        <v>45383</v>
      </c>
      <c r="C935" s="24">
        <v>1173</v>
      </c>
      <c r="D935" s="24" t="s">
        <v>177</v>
      </c>
      <c r="E935" s="24" t="s">
        <v>185</v>
      </c>
      <c r="F935" s="26">
        <v>100</v>
      </c>
      <c r="G935" s="26">
        <v>2.69</v>
      </c>
      <c r="H935" s="26">
        <v>2.69</v>
      </c>
      <c r="I935" s="23" t="str">
        <f>VLOOKUP(E935,Config!A:B,2,FALSE)</f>
        <v>Qualidade</v>
      </c>
    </row>
    <row r="936" spans="1:9" x14ac:dyDescent="0.25">
      <c r="A936" s="24">
        <v>101</v>
      </c>
      <c r="B936" s="25">
        <v>45383</v>
      </c>
      <c r="C936" s="24">
        <v>1173</v>
      </c>
      <c r="D936" s="24" t="s">
        <v>177</v>
      </c>
      <c r="E936" s="24" t="s">
        <v>154</v>
      </c>
      <c r="F936" s="26">
        <v>48.444400000000002</v>
      </c>
      <c r="G936" s="26">
        <v>91.06</v>
      </c>
      <c r="H936" s="26">
        <v>44.11</v>
      </c>
      <c r="I936" s="23" t="str">
        <f>VLOOKUP(E936,Config!A:B,2,FALSE)</f>
        <v>Entrega</v>
      </c>
    </row>
    <row r="937" spans="1:9" x14ac:dyDescent="0.25">
      <c r="A937" s="24">
        <v>101</v>
      </c>
      <c r="B937" s="25">
        <v>45383</v>
      </c>
      <c r="C937" s="24">
        <v>1173</v>
      </c>
      <c r="D937" s="24" t="s">
        <v>177</v>
      </c>
      <c r="E937" s="24" t="s">
        <v>155</v>
      </c>
      <c r="F937" s="26">
        <v>100</v>
      </c>
      <c r="G937" s="26">
        <v>2.08</v>
      </c>
      <c r="H937" s="26">
        <v>2.08</v>
      </c>
      <c r="I937" s="23" t="str">
        <f>VLOOKUP(E937,Config!A:B,2,FALSE)</f>
        <v>Interrupções no Cliente</v>
      </c>
    </row>
    <row r="938" spans="1:9" x14ac:dyDescent="0.25">
      <c r="A938" s="24">
        <v>101</v>
      </c>
      <c r="B938" s="25">
        <v>45383</v>
      </c>
      <c r="C938" s="24">
        <v>1173</v>
      </c>
      <c r="D938" s="24" t="s">
        <v>177</v>
      </c>
      <c r="E938" s="24" t="s">
        <v>156</v>
      </c>
      <c r="F938" s="26">
        <v>100</v>
      </c>
      <c r="G938" s="26">
        <v>2.08</v>
      </c>
      <c r="H938" s="26">
        <v>2.08</v>
      </c>
      <c r="I938" s="23" t="str">
        <f>VLOOKUP(E938,Config!A:B,2,FALSE)</f>
        <v>RNC</v>
      </c>
    </row>
    <row r="939" spans="1:9" x14ac:dyDescent="0.25">
      <c r="A939" s="24">
        <v>101</v>
      </c>
      <c r="B939" s="25">
        <v>45383</v>
      </c>
      <c r="C939" s="24">
        <v>1173</v>
      </c>
      <c r="D939" s="24" t="s">
        <v>177</v>
      </c>
      <c r="E939" s="24" t="s">
        <v>157</v>
      </c>
      <c r="F939" s="26">
        <v>90</v>
      </c>
      <c r="G939" s="26">
        <v>2.08</v>
      </c>
      <c r="H939" s="26">
        <v>1.87</v>
      </c>
      <c r="I939" s="23" t="str">
        <f>VLOOKUP(E939,Config!A:B,2,FALSE)</f>
        <v>Certificados</v>
      </c>
    </row>
    <row r="940" spans="1:9" x14ac:dyDescent="0.25">
      <c r="A940" s="24">
        <v>101</v>
      </c>
      <c r="B940" s="25">
        <v>45383</v>
      </c>
      <c r="C940" s="24">
        <v>1180</v>
      </c>
      <c r="D940" s="24" t="s">
        <v>178</v>
      </c>
      <c r="E940" s="24" t="s">
        <v>154</v>
      </c>
      <c r="F940" s="26">
        <v>100</v>
      </c>
      <c r="G940" s="26">
        <v>100</v>
      </c>
      <c r="H940" s="26">
        <v>100</v>
      </c>
      <c r="I940" s="23" t="str">
        <f>VLOOKUP(E940,Config!A:B,2,FALSE)</f>
        <v>Entrega</v>
      </c>
    </row>
    <row r="941" spans="1:9" x14ac:dyDescent="0.25">
      <c r="A941" s="24">
        <v>101</v>
      </c>
      <c r="B941" s="25">
        <v>45383</v>
      </c>
      <c r="C941" s="24">
        <v>1183</v>
      </c>
      <c r="D941" s="24" t="s">
        <v>111</v>
      </c>
      <c r="E941" s="24" t="s">
        <v>154</v>
      </c>
      <c r="F941" s="26">
        <v>98.666700000000006</v>
      </c>
      <c r="G941" s="26">
        <v>83.33</v>
      </c>
      <c r="H941" s="26">
        <v>82.22</v>
      </c>
      <c r="I941" s="23" t="str">
        <f>VLOOKUP(E941,Config!A:B,2,FALSE)</f>
        <v>Entrega</v>
      </c>
    </row>
    <row r="942" spans="1:9" x14ac:dyDescent="0.25">
      <c r="A942" s="24">
        <v>101</v>
      </c>
      <c r="B942" s="25">
        <v>45383</v>
      </c>
      <c r="C942" s="24">
        <v>1183</v>
      </c>
      <c r="D942" s="24" t="s">
        <v>111</v>
      </c>
      <c r="E942" s="24" t="s">
        <v>155</v>
      </c>
      <c r="F942" s="26">
        <v>100</v>
      </c>
      <c r="G942" s="26">
        <v>5.56</v>
      </c>
      <c r="H942" s="26">
        <v>5.56</v>
      </c>
      <c r="I942" s="23" t="str">
        <f>VLOOKUP(E942,Config!A:B,2,FALSE)</f>
        <v>Interrupções no Cliente</v>
      </c>
    </row>
    <row r="943" spans="1:9" x14ac:dyDescent="0.25">
      <c r="A943" s="24">
        <v>101</v>
      </c>
      <c r="B943" s="25">
        <v>45383</v>
      </c>
      <c r="C943" s="24">
        <v>1183</v>
      </c>
      <c r="D943" s="24" t="s">
        <v>111</v>
      </c>
      <c r="E943" s="24" t="s">
        <v>156</v>
      </c>
      <c r="F943" s="26">
        <v>100</v>
      </c>
      <c r="G943" s="26">
        <v>5.56</v>
      </c>
      <c r="H943" s="26">
        <v>5.56</v>
      </c>
      <c r="I943" s="23" t="str">
        <f>VLOOKUP(E943,Config!A:B,2,FALSE)</f>
        <v>RNC</v>
      </c>
    </row>
    <row r="944" spans="1:9" x14ac:dyDescent="0.25">
      <c r="A944" s="24">
        <v>101</v>
      </c>
      <c r="B944" s="25">
        <v>45383</v>
      </c>
      <c r="C944" s="24">
        <v>1183</v>
      </c>
      <c r="D944" s="24" t="s">
        <v>111</v>
      </c>
      <c r="E944" s="24" t="s">
        <v>157</v>
      </c>
      <c r="F944" s="26">
        <v>80</v>
      </c>
      <c r="G944" s="26">
        <v>5.55</v>
      </c>
      <c r="H944" s="26">
        <v>4.45</v>
      </c>
      <c r="I944" s="23" t="str">
        <f>VLOOKUP(E944,Config!A:B,2,FALSE)</f>
        <v>Certificados</v>
      </c>
    </row>
    <row r="945" spans="1:9" x14ac:dyDescent="0.25">
      <c r="A945" s="24">
        <v>101</v>
      </c>
      <c r="B945" s="25">
        <v>45383</v>
      </c>
      <c r="C945" s="24">
        <v>1184</v>
      </c>
      <c r="D945" s="24" t="s">
        <v>76</v>
      </c>
      <c r="E945" s="24" t="s">
        <v>155</v>
      </c>
      <c r="F945" s="26">
        <v>100</v>
      </c>
      <c r="G945" s="26">
        <v>33.33</v>
      </c>
      <c r="H945" s="26">
        <v>33.33</v>
      </c>
      <c r="I945" s="23" t="str">
        <f>VLOOKUP(E945,Config!A:B,2,FALSE)</f>
        <v>Interrupções no Cliente</v>
      </c>
    </row>
    <row r="946" spans="1:9" x14ac:dyDescent="0.25">
      <c r="A946" s="24">
        <v>101</v>
      </c>
      <c r="B946" s="25">
        <v>45383</v>
      </c>
      <c r="C946" s="24">
        <v>1184</v>
      </c>
      <c r="D946" s="24" t="s">
        <v>76</v>
      </c>
      <c r="E946" s="24" t="s">
        <v>156</v>
      </c>
      <c r="F946" s="26">
        <v>100</v>
      </c>
      <c r="G946" s="26">
        <v>33.33</v>
      </c>
      <c r="H946" s="26">
        <v>33.33</v>
      </c>
      <c r="I946" s="23" t="str">
        <f>VLOOKUP(E946,Config!A:B,2,FALSE)</f>
        <v>RNC</v>
      </c>
    </row>
    <row r="947" spans="1:9" x14ac:dyDescent="0.25">
      <c r="A947" s="24">
        <v>101</v>
      </c>
      <c r="B947" s="25">
        <v>45383</v>
      </c>
      <c r="C947" s="24">
        <v>1184</v>
      </c>
      <c r="D947" s="24" t="s">
        <v>76</v>
      </c>
      <c r="E947" s="24" t="s">
        <v>157</v>
      </c>
      <c r="F947" s="26">
        <v>100</v>
      </c>
      <c r="G947" s="26">
        <v>33.340000000000003</v>
      </c>
      <c r="H947" s="26">
        <v>33.340000000000003</v>
      </c>
      <c r="I947" s="23" t="str">
        <f>VLOOKUP(E947,Config!A:B,2,FALSE)</f>
        <v>Certificados</v>
      </c>
    </row>
    <row r="948" spans="1:9" x14ac:dyDescent="0.25">
      <c r="A948" s="24">
        <v>101</v>
      </c>
      <c r="B948" s="25">
        <v>45383</v>
      </c>
      <c r="C948" s="24">
        <v>1185</v>
      </c>
      <c r="D948" s="24" t="s">
        <v>179</v>
      </c>
      <c r="E948" s="24" t="s">
        <v>154</v>
      </c>
      <c r="F948" s="26">
        <v>41.558500000000002</v>
      </c>
      <c r="G948" s="26">
        <v>100</v>
      </c>
      <c r="H948" s="26">
        <v>41.56</v>
      </c>
      <c r="I948" s="23" t="str">
        <f>VLOOKUP(E948,Config!A:B,2,FALSE)</f>
        <v>Entrega</v>
      </c>
    </row>
    <row r="949" spans="1:9" x14ac:dyDescent="0.25">
      <c r="A949" s="24">
        <v>101</v>
      </c>
      <c r="B949" s="25">
        <v>45383</v>
      </c>
      <c r="C949" s="24">
        <v>1193</v>
      </c>
      <c r="D949" s="24" t="s">
        <v>117</v>
      </c>
      <c r="E949" s="24" t="s">
        <v>155</v>
      </c>
      <c r="F949" s="26">
        <v>100</v>
      </c>
      <c r="G949" s="26">
        <v>33.33</v>
      </c>
      <c r="H949" s="26">
        <v>33.33</v>
      </c>
      <c r="I949" s="23" t="str">
        <f>VLOOKUP(E949,Config!A:B,2,FALSE)</f>
        <v>Interrupções no Cliente</v>
      </c>
    </row>
    <row r="950" spans="1:9" x14ac:dyDescent="0.25">
      <c r="A950" s="24">
        <v>101</v>
      </c>
      <c r="B950" s="25">
        <v>45383</v>
      </c>
      <c r="C950" s="24">
        <v>1193</v>
      </c>
      <c r="D950" s="24" t="s">
        <v>117</v>
      </c>
      <c r="E950" s="24" t="s">
        <v>156</v>
      </c>
      <c r="F950" s="26">
        <v>100</v>
      </c>
      <c r="G950" s="26">
        <v>33.33</v>
      </c>
      <c r="H950" s="26">
        <v>33.33</v>
      </c>
      <c r="I950" s="23" t="str">
        <f>VLOOKUP(E950,Config!A:B,2,FALSE)</f>
        <v>RNC</v>
      </c>
    </row>
    <row r="951" spans="1:9" x14ac:dyDescent="0.25">
      <c r="A951" s="24">
        <v>101</v>
      </c>
      <c r="B951" s="25">
        <v>45383</v>
      </c>
      <c r="C951" s="24">
        <v>1193</v>
      </c>
      <c r="D951" s="24" t="s">
        <v>117</v>
      </c>
      <c r="E951" s="24" t="s">
        <v>157</v>
      </c>
      <c r="F951" s="26">
        <v>80</v>
      </c>
      <c r="G951" s="26">
        <v>33.340000000000003</v>
      </c>
      <c r="H951" s="26">
        <v>26.67</v>
      </c>
      <c r="I951" s="23" t="str">
        <f>VLOOKUP(E951,Config!A:B,2,FALSE)</f>
        <v>Certificados</v>
      </c>
    </row>
    <row r="952" spans="1:9" x14ac:dyDescent="0.25">
      <c r="A952" s="24">
        <v>101</v>
      </c>
      <c r="B952" s="25">
        <v>45383</v>
      </c>
      <c r="C952" s="24">
        <v>1206</v>
      </c>
      <c r="D952" s="24" t="s">
        <v>181</v>
      </c>
      <c r="E952" s="24" t="s">
        <v>154</v>
      </c>
      <c r="F952" s="26">
        <v>80</v>
      </c>
      <c r="G952" s="26">
        <v>100</v>
      </c>
      <c r="H952" s="26">
        <v>80</v>
      </c>
      <c r="I952" s="23" t="str">
        <f>VLOOKUP(E952,Config!A:B,2,FALSE)</f>
        <v>Entrega</v>
      </c>
    </row>
    <row r="953" spans="1:9" x14ac:dyDescent="0.25">
      <c r="A953" s="24">
        <v>101</v>
      </c>
      <c r="B953" s="25">
        <v>45383</v>
      </c>
      <c r="C953" s="24">
        <v>1212</v>
      </c>
      <c r="D953" s="24" t="s">
        <v>358</v>
      </c>
      <c r="E953" s="24" t="s">
        <v>154</v>
      </c>
      <c r="F953" s="26">
        <v>100</v>
      </c>
      <c r="G953" s="26">
        <v>100</v>
      </c>
      <c r="H953" s="26">
        <v>100</v>
      </c>
      <c r="I953" s="23" t="str">
        <f>VLOOKUP(E953,Config!A:B,2,FALSE)</f>
        <v>Entrega</v>
      </c>
    </row>
    <row r="954" spans="1:9" x14ac:dyDescent="0.25">
      <c r="A954" s="24">
        <v>101</v>
      </c>
      <c r="B954" s="25">
        <v>45383</v>
      </c>
      <c r="C954" s="24">
        <v>1213</v>
      </c>
      <c r="D954" s="24" t="s">
        <v>228</v>
      </c>
      <c r="E954" s="24" t="s">
        <v>154</v>
      </c>
      <c r="F954" s="26">
        <v>100</v>
      </c>
      <c r="G954" s="26">
        <v>100</v>
      </c>
      <c r="H954" s="26">
        <v>100</v>
      </c>
      <c r="I954" s="23" t="str">
        <f>VLOOKUP(E954,Config!A:B,2,FALSE)</f>
        <v>Entrega</v>
      </c>
    </row>
    <row r="955" spans="1:9" x14ac:dyDescent="0.25">
      <c r="A955" s="24">
        <v>101</v>
      </c>
      <c r="B955" s="25">
        <v>45383</v>
      </c>
      <c r="C955" s="24">
        <v>1216</v>
      </c>
      <c r="D955" s="24" t="s">
        <v>303</v>
      </c>
      <c r="E955" s="24" t="s">
        <v>154</v>
      </c>
      <c r="F955" s="26">
        <v>0</v>
      </c>
      <c r="G955" s="26">
        <v>100</v>
      </c>
      <c r="H955" s="26">
        <v>0</v>
      </c>
      <c r="I955" s="23" t="str">
        <f>VLOOKUP(E955,Config!A:B,2,FALSE)</f>
        <v>Entrega</v>
      </c>
    </row>
    <row r="956" spans="1:9" x14ac:dyDescent="0.25">
      <c r="A956" s="24">
        <v>101</v>
      </c>
      <c r="B956" s="25">
        <v>45383</v>
      </c>
      <c r="C956" s="24">
        <v>1219</v>
      </c>
      <c r="D956" s="24" t="s">
        <v>68</v>
      </c>
      <c r="E956" s="24" t="s">
        <v>185</v>
      </c>
      <c r="F956" s="26">
        <v>100</v>
      </c>
      <c r="G956" s="26">
        <v>28.67</v>
      </c>
      <c r="H956" s="26">
        <v>28.67</v>
      </c>
      <c r="I956" s="23" t="str">
        <f>VLOOKUP(E956,Config!A:B,2,FALSE)</f>
        <v>Qualidade</v>
      </c>
    </row>
    <row r="957" spans="1:9" x14ac:dyDescent="0.25">
      <c r="A957" s="24">
        <v>101</v>
      </c>
      <c r="B957" s="25">
        <v>45383</v>
      </c>
      <c r="C957" s="24">
        <v>1219</v>
      </c>
      <c r="D957" s="24" t="s">
        <v>68</v>
      </c>
      <c r="E957" s="24" t="s">
        <v>154</v>
      </c>
      <c r="F957" s="26">
        <v>0</v>
      </c>
      <c r="G957" s="26">
        <v>38</v>
      </c>
      <c r="H957" s="26">
        <v>0</v>
      </c>
      <c r="I957" s="23" t="str">
        <f>VLOOKUP(E957,Config!A:B,2,FALSE)</f>
        <v>Entrega</v>
      </c>
    </row>
    <row r="958" spans="1:9" x14ac:dyDescent="0.25">
      <c r="A958" s="24">
        <v>101</v>
      </c>
      <c r="B958" s="25">
        <v>45383</v>
      </c>
      <c r="C958" s="24">
        <v>1219</v>
      </c>
      <c r="D958" s="24" t="s">
        <v>68</v>
      </c>
      <c r="E958" s="24" t="s">
        <v>155</v>
      </c>
      <c r="F958" s="26">
        <v>100</v>
      </c>
      <c r="G958" s="26">
        <v>11.11</v>
      </c>
      <c r="H958" s="26">
        <v>11.11</v>
      </c>
      <c r="I958" s="23" t="str">
        <f>VLOOKUP(E958,Config!A:B,2,FALSE)</f>
        <v>Interrupções no Cliente</v>
      </c>
    </row>
    <row r="959" spans="1:9" x14ac:dyDescent="0.25">
      <c r="A959" s="24">
        <v>101</v>
      </c>
      <c r="B959" s="25">
        <v>45383</v>
      </c>
      <c r="C959" s="24">
        <v>1219</v>
      </c>
      <c r="D959" s="24" t="s">
        <v>68</v>
      </c>
      <c r="E959" s="24" t="s">
        <v>156</v>
      </c>
      <c r="F959" s="26">
        <v>100</v>
      </c>
      <c r="G959" s="26">
        <v>11.11</v>
      </c>
      <c r="H959" s="26">
        <v>11.11</v>
      </c>
      <c r="I959" s="23" t="str">
        <f>VLOOKUP(E959,Config!A:B,2,FALSE)</f>
        <v>RNC</v>
      </c>
    </row>
    <row r="960" spans="1:9" x14ac:dyDescent="0.25">
      <c r="A960" s="24">
        <v>101</v>
      </c>
      <c r="B960" s="25">
        <v>45383</v>
      </c>
      <c r="C960" s="24">
        <v>1219</v>
      </c>
      <c r="D960" s="24" t="s">
        <v>68</v>
      </c>
      <c r="E960" s="24" t="s">
        <v>157</v>
      </c>
      <c r="F960" s="26">
        <v>95</v>
      </c>
      <c r="G960" s="26">
        <v>11.11</v>
      </c>
      <c r="H960" s="26">
        <v>10.55</v>
      </c>
      <c r="I960" s="23" t="str">
        <f>VLOOKUP(E960,Config!A:B,2,FALSE)</f>
        <v>Certificados</v>
      </c>
    </row>
    <row r="961" spans="1:9" x14ac:dyDescent="0.25">
      <c r="A961" s="24">
        <v>101</v>
      </c>
      <c r="B961" s="25">
        <v>45383</v>
      </c>
      <c r="C961" s="24">
        <v>1221</v>
      </c>
      <c r="D961" s="24" t="s">
        <v>105</v>
      </c>
      <c r="E961" s="24" t="s">
        <v>154</v>
      </c>
      <c r="F961" s="26">
        <v>100</v>
      </c>
      <c r="G961" s="26">
        <v>50</v>
      </c>
      <c r="H961" s="26">
        <v>50</v>
      </c>
      <c r="I961" s="23" t="str">
        <f>VLOOKUP(E961,Config!A:B,2,FALSE)</f>
        <v>Entrega</v>
      </c>
    </row>
    <row r="962" spans="1:9" x14ac:dyDescent="0.25">
      <c r="A962" s="24">
        <v>101</v>
      </c>
      <c r="B962" s="25">
        <v>45383</v>
      </c>
      <c r="C962" s="24">
        <v>1221</v>
      </c>
      <c r="D962" s="24" t="s">
        <v>105</v>
      </c>
      <c r="E962" s="24" t="s">
        <v>155</v>
      </c>
      <c r="F962" s="26">
        <v>100</v>
      </c>
      <c r="G962" s="26">
        <v>16.670000000000002</v>
      </c>
      <c r="H962" s="26">
        <v>16.670000000000002</v>
      </c>
      <c r="I962" s="23" t="str">
        <f>VLOOKUP(E962,Config!A:B,2,FALSE)</f>
        <v>Interrupções no Cliente</v>
      </c>
    </row>
    <row r="963" spans="1:9" x14ac:dyDescent="0.25">
      <c r="A963" s="24">
        <v>101</v>
      </c>
      <c r="B963" s="25">
        <v>45383</v>
      </c>
      <c r="C963" s="24">
        <v>1221</v>
      </c>
      <c r="D963" s="24" t="s">
        <v>105</v>
      </c>
      <c r="E963" s="24" t="s">
        <v>156</v>
      </c>
      <c r="F963" s="26">
        <v>100</v>
      </c>
      <c r="G963" s="26">
        <v>16.670000000000002</v>
      </c>
      <c r="H963" s="26">
        <v>16.670000000000002</v>
      </c>
      <c r="I963" s="23" t="str">
        <f>VLOOKUP(E963,Config!A:B,2,FALSE)</f>
        <v>RNC</v>
      </c>
    </row>
    <row r="964" spans="1:9" x14ac:dyDescent="0.25">
      <c r="A964" s="24">
        <v>101</v>
      </c>
      <c r="B964" s="25">
        <v>45383</v>
      </c>
      <c r="C964" s="24">
        <v>1221</v>
      </c>
      <c r="D964" s="24" t="s">
        <v>105</v>
      </c>
      <c r="E964" s="24" t="s">
        <v>157</v>
      </c>
      <c r="F964" s="26">
        <v>15</v>
      </c>
      <c r="G964" s="26">
        <v>16.66</v>
      </c>
      <c r="H964" s="26">
        <v>2.5</v>
      </c>
      <c r="I964" s="23" t="str">
        <f>VLOOKUP(E964,Config!A:B,2,FALSE)</f>
        <v>Certificados</v>
      </c>
    </row>
    <row r="965" spans="1:9" x14ac:dyDescent="0.25">
      <c r="A965" s="24">
        <v>101</v>
      </c>
      <c r="B965" s="25">
        <v>45383</v>
      </c>
      <c r="C965" s="24">
        <v>1222</v>
      </c>
      <c r="D965" s="24" t="s">
        <v>359</v>
      </c>
      <c r="E965" s="24" t="s">
        <v>154</v>
      </c>
      <c r="F965" s="26">
        <v>0</v>
      </c>
      <c r="G965" s="26">
        <v>100</v>
      </c>
      <c r="H965" s="26">
        <v>0</v>
      </c>
      <c r="I965" s="23" t="str">
        <f>VLOOKUP(E965,Config!A:B,2,FALSE)</f>
        <v>Entrega</v>
      </c>
    </row>
    <row r="966" spans="1:9" x14ac:dyDescent="0.25">
      <c r="A966" s="24">
        <v>101</v>
      </c>
      <c r="B966" s="25">
        <v>45383</v>
      </c>
      <c r="C966" s="24">
        <v>1229</v>
      </c>
      <c r="D966" s="24" t="s">
        <v>183</v>
      </c>
      <c r="E966" s="24" t="s">
        <v>154</v>
      </c>
      <c r="F966" s="26">
        <v>75</v>
      </c>
      <c r="G966" s="26">
        <v>100</v>
      </c>
      <c r="H966" s="26">
        <v>75</v>
      </c>
      <c r="I966" s="23" t="str">
        <f>VLOOKUP(E966,Config!A:B,2,FALSE)</f>
        <v>Entrega</v>
      </c>
    </row>
    <row r="967" spans="1:9" x14ac:dyDescent="0.25">
      <c r="A967" s="24">
        <v>101</v>
      </c>
      <c r="B967" s="25">
        <v>45383</v>
      </c>
      <c r="C967" s="24">
        <v>1239</v>
      </c>
      <c r="D967" s="24" t="s">
        <v>184</v>
      </c>
      <c r="E967" s="24" t="s">
        <v>185</v>
      </c>
      <c r="F967" s="26">
        <v>100</v>
      </c>
      <c r="G967" s="26">
        <v>17.2</v>
      </c>
      <c r="H967" s="26">
        <v>17.2</v>
      </c>
      <c r="I967" s="23" t="str">
        <f>VLOOKUP(E967,Config!A:B,2,FALSE)</f>
        <v>Qualidade</v>
      </c>
    </row>
    <row r="968" spans="1:9" x14ac:dyDescent="0.25">
      <c r="A968" s="24">
        <v>101</v>
      </c>
      <c r="B968" s="25">
        <v>45383</v>
      </c>
      <c r="C968" s="24">
        <v>1239</v>
      </c>
      <c r="D968" s="24" t="s">
        <v>184</v>
      </c>
      <c r="E968" s="24" t="s">
        <v>154</v>
      </c>
      <c r="F968" s="26">
        <v>82.5</v>
      </c>
      <c r="G968" s="26">
        <v>62.8</v>
      </c>
      <c r="H968" s="26">
        <v>51.81</v>
      </c>
      <c r="I968" s="23" t="str">
        <f>VLOOKUP(E968,Config!A:B,2,FALSE)</f>
        <v>Entrega</v>
      </c>
    </row>
    <row r="969" spans="1:9" x14ac:dyDescent="0.25">
      <c r="A969" s="24">
        <v>101</v>
      </c>
      <c r="B969" s="25">
        <v>45383</v>
      </c>
      <c r="C969" s="24">
        <v>1239</v>
      </c>
      <c r="D969" s="24" t="s">
        <v>184</v>
      </c>
      <c r="E969" s="24" t="s">
        <v>155</v>
      </c>
      <c r="F969" s="26">
        <v>100</v>
      </c>
      <c r="G969" s="26">
        <v>6.67</v>
      </c>
      <c r="H969" s="26">
        <v>6.67</v>
      </c>
      <c r="I969" s="23" t="str">
        <f>VLOOKUP(E969,Config!A:B,2,FALSE)</f>
        <v>Interrupções no Cliente</v>
      </c>
    </row>
    <row r="970" spans="1:9" x14ac:dyDescent="0.25">
      <c r="A970" s="24">
        <v>101</v>
      </c>
      <c r="B970" s="25">
        <v>45383</v>
      </c>
      <c r="C970" s="24">
        <v>1239</v>
      </c>
      <c r="D970" s="24" t="s">
        <v>184</v>
      </c>
      <c r="E970" s="24" t="s">
        <v>156</v>
      </c>
      <c r="F970" s="26">
        <v>100</v>
      </c>
      <c r="G970" s="26">
        <v>6.67</v>
      </c>
      <c r="H970" s="26">
        <v>6.67</v>
      </c>
      <c r="I970" s="23" t="str">
        <f>VLOOKUP(E970,Config!A:B,2,FALSE)</f>
        <v>RNC</v>
      </c>
    </row>
    <row r="971" spans="1:9" x14ac:dyDescent="0.25">
      <c r="A971" s="24">
        <v>101</v>
      </c>
      <c r="B971" s="25">
        <v>45383</v>
      </c>
      <c r="C971" s="24">
        <v>1239</v>
      </c>
      <c r="D971" s="24" t="s">
        <v>184</v>
      </c>
      <c r="E971" s="24" t="s">
        <v>157</v>
      </c>
      <c r="F971" s="26">
        <v>15</v>
      </c>
      <c r="G971" s="26">
        <v>6.66</v>
      </c>
      <c r="H971" s="26">
        <v>1</v>
      </c>
      <c r="I971" s="23" t="str">
        <f>VLOOKUP(E971,Config!A:B,2,FALSE)</f>
        <v>Certificados</v>
      </c>
    </row>
    <row r="972" spans="1:9" x14ac:dyDescent="0.25">
      <c r="A972" s="24">
        <v>101</v>
      </c>
      <c r="B972" s="25">
        <v>45383</v>
      </c>
      <c r="C972" s="24">
        <v>1242</v>
      </c>
      <c r="D972" s="24" t="s">
        <v>390</v>
      </c>
      <c r="E972" s="24" t="s">
        <v>154</v>
      </c>
      <c r="F972" s="26">
        <v>50</v>
      </c>
      <c r="G972" s="26">
        <v>100</v>
      </c>
      <c r="H972" s="26">
        <v>50</v>
      </c>
      <c r="I972" s="23" t="str">
        <f>VLOOKUP(E972,Config!A:B,2,FALSE)</f>
        <v>Entrega</v>
      </c>
    </row>
    <row r="973" spans="1:9" x14ac:dyDescent="0.25">
      <c r="A973" s="24">
        <v>101</v>
      </c>
      <c r="B973" s="25">
        <v>45383</v>
      </c>
      <c r="C973" s="24">
        <v>1250</v>
      </c>
      <c r="D973" s="24" t="s">
        <v>186</v>
      </c>
      <c r="E973" s="24" t="s">
        <v>154</v>
      </c>
      <c r="F973" s="26">
        <v>0</v>
      </c>
      <c r="G973" s="26">
        <v>100</v>
      </c>
      <c r="H973" s="26">
        <v>0</v>
      </c>
      <c r="I973" s="23" t="str">
        <f>VLOOKUP(E973,Config!A:B,2,FALSE)</f>
        <v>Entrega</v>
      </c>
    </row>
    <row r="974" spans="1:9" x14ac:dyDescent="0.25">
      <c r="A974" s="24">
        <v>101</v>
      </c>
      <c r="B974" s="25">
        <v>45383</v>
      </c>
      <c r="C974" s="24">
        <v>1253</v>
      </c>
      <c r="D974" s="24" t="s">
        <v>360</v>
      </c>
      <c r="E974" s="24" t="s">
        <v>154</v>
      </c>
      <c r="F974" s="26">
        <v>95</v>
      </c>
      <c r="G974" s="26">
        <v>100</v>
      </c>
      <c r="H974" s="26">
        <v>95</v>
      </c>
      <c r="I974" s="23" t="str">
        <f>VLOOKUP(E974,Config!A:B,2,FALSE)</f>
        <v>Entrega</v>
      </c>
    </row>
    <row r="975" spans="1:9" x14ac:dyDescent="0.25">
      <c r="A975" s="24">
        <v>101</v>
      </c>
      <c r="B975" s="25">
        <v>45383</v>
      </c>
      <c r="C975" s="24">
        <v>1260</v>
      </c>
      <c r="D975" s="24" t="s">
        <v>187</v>
      </c>
      <c r="E975" s="24" t="s">
        <v>154</v>
      </c>
      <c r="F975" s="26">
        <v>87.5</v>
      </c>
      <c r="G975" s="26">
        <v>100</v>
      </c>
      <c r="H975" s="26">
        <v>87.5</v>
      </c>
      <c r="I975" s="23" t="str">
        <f>VLOOKUP(E975,Config!A:B,2,FALSE)</f>
        <v>Entrega</v>
      </c>
    </row>
    <row r="976" spans="1:9" x14ac:dyDescent="0.25">
      <c r="A976" s="24">
        <v>101</v>
      </c>
      <c r="B976" s="25">
        <v>45383</v>
      </c>
      <c r="C976" s="24">
        <v>1269</v>
      </c>
      <c r="D976" s="24" t="s">
        <v>188</v>
      </c>
      <c r="E976" s="24" t="s">
        <v>154</v>
      </c>
      <c r="F976" s="26">
        <v>86.666700000000006</v>
      </c>
      <c r="G976" s="26">
        <v>100</v>
      </c>
      <c r="H976" s="26">
        <v>86.67</v>
      </c>
      <c r="I976" s="23" t="str">
        <f>VLOOKUP(E976,Config!A:B,2,FALSE)</f>
        <v>Entrega</v>
      </c>
    </row>
    <row r="977" spans="1:9" x14ac:dyDescent="0.25">
      <c r="A977" s="24">
        <v>101</v>
      </c>
      <c r="B977" s="25">
        <v>45383</v>
      </c>
      <c r="C977" s="24">
        <v>1270</v>
      </c>
      <c r="D977" s="24" t="s">
        <v>189</v>
      </c>
      <c r="E977" s="24" t="s">
        <v>154</v>
      </c>
      <c r="F977" s="26">
        <v>63.636400000000002</v>
      </c>
      <c r="G977" s="26">
        <v>100</v>
      </c>
      <c r="H977" s="26">
        <v>63.64</v>
      </c>
      <c r="I977" s="23" t="str">
        <f>VLOOKUP(E977,Config!A:B,2,FALSE)</f>
        <v>Entrega</v>
      </c>
    </row>
    <row r="978" spans="1:9" x14ac:dyDescent="0.25">
      <c r="A978" s="24">
        <v>101</v>
      </c>
      <c r="B978" s="25">
        <v>45383</v>
      </c>
      <c r="C978" s="24">
        <v>1273</v>
      </c>
      <c r="D978" s="24" t="s">
        <v>103</v>
      </c>
      <c r="E978" s="24" t="s">
        <v>154</v>
      </c>
      <c r="F978" s="26">
        <v>60</v>
      </c>
      <c r="G978" s="26">
        <v>50</v>
      </c>
      <c r="H978" s="26">
        <v>30</v>
      </c>
      <c r="I978" s="23" t="str">
        <f>VLOOKUP(E978,Config!A:B,2,FALSE)</f>
        <v>Entrega</v>
      </c>
    </row>
    <row r="979" spans="1:9" x14ac:dyDescent="0.25">
      <c r="A979" s="24">
        <v>101</v>
      </c>
      <c r="B979" s="25">
        <v>45383</v>
      </c>
      <c r="C979" s="24">
        <v>1273</v>
      </c>
      <c r="D979" s="24" t="s">
        <v>103</v>
      </c>
      <c r="E979" s="24" t="s">
        <v>155</v>
      </c>
      <c r="F979" s="26">
        <v>100</v>
      </c>
      <c r="G979" s="26">
        <v>16.670000000000002</v>
      </c>
      <c r="H979" s="26">
        <v>16.670000000000002</v>
      </c>
      <c r="I979" s="23" t="str">
        <f>VLOOKUP(E979,Config!A:B,2,FALSE)</f>
        <v>Interrupções no Cliente</v>
      </c>
    </row>
    <row r="980" spans="1:9" x14ac:dyDescent="0.25">
      <c r="A980" s="24">
        <v>101</v>
      </c>
      <c r="B980" s="25">
        <v>45383</v>
      </c>
      <c r="C980" s="24">
        <v>1273</v>
      </c>
      <c r="D980" s="24" t="s">
        <v>103</v>
      </c>
      <c r="E980" s="24" t="s">
        <v>156</v>
      </c>
      <c r="F980" s="26">
        <v>100</v>
      </c>
      <c r="G980" s="26">
        <v>16.670000000000002</v>
      </c>
      <c r="H980" s="26">
        <v>16.670000000000002</v>
      </c>
      <c r="I980" s="23" t="str">
        <f>VLOOKUP(E980,Config!A:B,2,FALSE)</f>
        <v>RNC</v>
      </c>
    </row>
    <row r="981" spans="1:9" x14ac:dyDescent="0.25">
      <c r="A981" s="24">
        <v>101</v>
      </c>
      <c r="B981" s="25">
        <v>45383</v>
      </c>
      <c r="C981" s="24">
        <v>1273</v>
      </c>
      <c r="D981" s="24" t="s">
        <v>103</v>
      </c>
      <c r="E981" s="24" t="s">
        <v>157</v>
      </c>
      <c r="F981" s="26">
        <v>80</v>
      </c>
      <c r="G981" s="26">
        <v>16.66</v>
      </c>
      <c r="H981" s="26">
        <v>13.34</v>
      </c>
      <c r="I981" s="23" t="str">
        <f>VLOOKUP(E981,Config!A:B,2,FALSE)</f>
        <v>Certificados</v>
      </c>
    </row>
    <row r="982" spans="1:9" x14ac:dyDescent="0.25">
      <c r="A982" s="24">
        <v>101</v>
      </c>
      <c r="B982" s="25">
        <v>45383</v>
      </c>
      <c r="C982" s="24">
        <v>1275</v>
      </c>
      <c r="D982" s="24" t="s">
        <v>391</v>
      </c>
      <c r="E982" s="24" t="s">
        <v>154</v>
      </c>
      <c r="F982" s="26">
        <v>40</v>
      </c>
      <c r="G982" s="26">
        <v>100</v>
      </c>
      <c r="H982" s="26">
        <v>40</v>
      </c>
      <c r="I982" s="23" t="str">
        <f>VLOOKUP(E982,Config!A:B,2,FALSE)</f>
        <v>Entrega</v>
      </c>
    </row>
    <row r="983" spans="1:9" x14ac:dyDescent="0.25">
      <c r="A983" s="24">
        <v>101</v>
      </c>
      <c r="B983" s="25">
        <v>45383</v>
      </c>
      <c r="C983" s="24">
        <v>1276</v>
      </c>
      <c r="D983" s="24" t="s">
        <v>190</v>
      </c>
      <c r="E983" s="24" t="s">
        <v>154</v>
      </c>
      <c r="F983" s="26">
        <v>100</v>
      </c>
      <c r="G983" s="26">
        <v>100</v>
      </c>
      <c r="H983" s="26">
        <v>100</v>
      </c>
      <c r="I983" s="23" t="str">
        <f>VLOOKUP(E983,Config!A:B,2,FALSE)</f>
        <v>Entrega</v>
      </c>
    </row>
    <row r="984" spans="1:9" x14ac:dyDescent="0.25">
      <c r="A984" s="24">
        <v>101</v>
      </c>
      <c r="B984" s="25">
        <v>45383</v>
      </c>
      <c r="C984" s="24">
        <v>1279</v>
      </c>
      <c r="D984" s="24" t="s">
        <v>392</v>
      </c>
      <c r="E984" s="24" t="s">
        <v>154</v>
      </c>
      <c r="F984" s="26">
        <v>100</v>
      </c>
      <c r="G984" s="26">
        <v>100</v>
      </c>
      <c r="H984" s="26">
        <v>100</v>
      </c>
      <c r="I984" s="23" t="str">
        <f>VLOOKUP(E984,Config!A:B,2,FALSE)</f>
        <v>Entrega</v>
      </c>
    </row>
    <row r="985" spans="1:9" x14ac:dyDescent="0.25">
      <c r="A985" s="24">
        <v>101</v>
      </c>
      <c r="B985" s="25">
        <v>45383</v>
      </c>
      <c r="C985" s="24">
        <v>1280</v>
      </c>
      <c r="D985" s="24" t="s">
        <v>53</v>
      </c>
      <c r="E985" s="24" t="s">
        <v>154</v>
      </c>
      <c r="F985" s="26">
        <v>100</v>
      </c>
      <c r="G985" s="26">
        <v>50</v>
      </c>
      <c r="H985" s="26">
        <v>50</v>
      </c>
      <c r="I985" s="23" t="str">
        <f>VLOOKUP(E985,Config!A:B,2,FALSE)</f>
        <v>Entrega</v>
      </c>
    </row>
    <row r="986" spans="1:9" x14ac:dyDescent="0.25">
      <c r="A986" s="24">
        <v>101</v>
      </c>
      <c r="B986" s="25">
        <v>45383</v>
      </c>
      <c r="C986" s="24">
        <v>1280</v>
      </c>
      <c r="D986" s="24" t="s">
        <v>53</v>
      </c>
      <c r="E986" s="24" t="s">
        <v>155</v>
      </c>
      <c r="F986" s="26">
        <v>100</v>
      </c>
      <c r="G986" s="26">
        <v>16.670000000000002</v>
      </c>
      <c r="H986" s="26">
        <v>16.670000000000002</v>
      </c>
      <c r="I986" s="23" t="str">
        <f>VLOOKUP(E986,Config!A:B,2,FALSE)</f>
        <v>Interrupções no Cliente</v>
      </c>
    </row>
    <row r="987" spans="1:9" x14ac:dyDescent="0.25">
      <c r="A987" s="24">
        <v>101</v>
      </c>
      <c r="B987" s="25">
        <v>45383</v>
      </c>
      <c r="C987" s="24">
        <v>1280</v>
      </c>
      <c r="D987" s="24" t="s">
        <v>53</v>
      </c>
      <c r="E987" s="24" t="s">
        <v>156</v>
      </c>
      <c r="F987" s="26">
        <v>100</v>
      </c>
      <c r="G987" s="26">
        <v>16.670000000000002</v>
      </c>
      <c r="H987" s="26">
        <v>16.670000000000002</v>
      </c>
      <c r="I987" s="23" t="str">
        <f>VLOOKUP(E987,Config!A:B,2,FALSE)</f>
        <v>RNC</v>
      </c>
    </row>
    <row r="988" spans="1:9" x14ac:dyDescent="0.25">
      <c r="A988" s="24">
        <v>101</v>
      </c>
      <c r="B988" s="25">
        <v>45383</v>
      </c>
      <c r="C988" s="24">
        <v>1280</v>
      </c>
      <c r="D988" s="24" t="s">
        <v>53</v>
      </c>
      <c r="E988" s="24" t="s">
        <v>157</v>
      </c>
      <c r="F988" s="26">
        <v>90</v>
      </c>
      <c r="G988" s="26">
        <v>16.66</v>
      </c>
      <c r="H988" s="26">
        <v>15</v>
      </c>
      <c r="I988" s="23" t="str">
        <f>VLOOKUP(E988,Config!A:B,2,FALSE)</f>
        <v>Certificados</v>
      </c>
    </row>
    <row r="989" spans="1:9" x14ac:dyDescent="0.25">
      <c r="A989" s="24">
        <v>101</v>
      </c>
      <c r="B989" s="25">
        <v>45383</v>
      </c>
      <c r="C989" s="24">
        <v>1281</v>
      </c>
      <c r="D989" s="24" t="s">
        <v>191</v>
      </c>
      <c r="E989" s="24" t="s">
        <v>154</v>
      </c>
      <c r="F989" s="26">
        <v>40</v>
      </c>
      <c r="G989" s="26">
        <v>100</v>
      </c>
      <c r="H989" s="26">
        <v>40</v>
      </c>
      <c r="I989" s="23" t="str">
        <f>VLOOKUP(E989,Config!A:B,2,FALSE)</f>
        <v>Entrega</v>
      </c>
    </row>
    <row r="990" spans="1:9" x14ac:dyDescent="0.25">
      <c r="A990" s="24">
        <v>101</v>
      </c>
      <c r="B990" s="25">
        <v>45383</v>
      </c>
      <c r="C990" s="24">
        <v>1288</v>
      </c>
      <c r="D990" s="24" t="s">
        <v>193</v>
      </c>
      <c r="E990" s="24" t="s">
        <v>154</v>
      </c>
      <c r="F990" s="26">
        <v>100</v>
      </c>
      <c r="G990" s="26">
        <v>100</v>
      </c>
      <c r="H990" s="26">
        <v>100</v>
      </c>
      <c r="I990" s="23" t="str">
        <f>VLOOKUP(E990,Config!A:B,2,FALSE)</f>
        <v>Entrega</v>
      </c>
    </row>
    <row r="991" spans="1:9" x14ac:dyDescent="0.25">
      <c r="A991" s="24">
        <v>101</v>
      </c>
      <c r="B991" s="25">
        <v>45383</v>
      </c>
      <c r="C991" s="24">
        <v>1291</v>
      </c>
      <c r="D991" s="24" t="s">
        <v>119</v>
      </c>
      <c r="E991" s="24" t="s">
        <v>154</v>
      </c>
      <c r="F991" s="26">
        <v>100</v>
      </c>
      <c r="G991" s="26">
        <v>66.67</v>
      </c>
      <c r="H991" s="26">
        <v>66.67</v>
      </c>
      <c r="I991" s="23" t="str">
        <f>VLOOKUP(E991,Config!A:B,2,FALSE)</f>
        <v>Entrega</v>
      </c>
    </row>
    <row r="992" spans="1:9" x14ac:dyDescent="0.25">
      <c r="A992" s="24">
        <v>101</v>
      </c>
      <c r="B992" s="25">
        <v>45383</v>
      </c>
      <c r="C992" s="24">
        <v>1291</v>
      </c>
      <c r="D992" s="24" t="s">
        <v>119</v>
      </c>
      <c r="E992" s="24" t="s">
        <v>155</v>
      </c>
      <c r="F992" s="26">
        <v>100</v>
      </c>
      <c r="G992" s="26">
        <v>11.11</v>
      </c>
      <c r="H992" s="26">
        <v>11.11</v>
      </c>
      <c r="I992" s="23" t="str">
        <f>VLOOKUP(E992,Config!A:B,2,FALSE)</f>
        <v>Interrupções no Cliente</v>
      </c>
    </row>
    <row r="993" spans="1:9" x14ac:dyDescent="0.25">
      <c r="A993" s="24">
        <v>101</v>
      </c>
      <c r="B993" s="25">
        <v>45383</v>
      </c>
      <c r="C993" s="24">
        <v>1291</v>
      </c>
      <c r="D993" s="24" t="s">
        <v>119</v>
      </c>
      <c r="E993" s="24" t="s">
        <v>156</v>
      </c>
      <c r="F993" s="26">
        <v>100</v>
      </c>
      <c r="G993" s="26">
        <v>11.11</v>
      </c>
      <c r="H993" s="26">
        <v>11.11</v>
      </c>
      <c r="I993" s="23" t="str">
        <f>VLOOKUP(E993,Config!A:B,2,FALSE)</f>
        <v>RNC</v>
      </c>
    </row>
    <row r="994" spans="1:9" x14ac:dyDescent="0.25">
      <c r="A994" s="24">
        <v>101</v>
      </c>
      <c r="B994" s="25">
        <v>45383</v>
      </c>
      <c r="C994" s="24">
        <v>1291</v>
      </c>
      <c r="D994" s="24" t="s">
        <v>119</v>
      </c>
      <c r="E994" s="24" t="s">
        <v>157</v>
      </c>
      <c r="F994" s="26">
        <v>80</v>
      </c>
      <c r="G994" s="26">
        <v>11.11</v>
      </c>
      <c r="H994" s="26">
        <v>8.89</v>
      </c>
      <c r="I994" s="23" t="str">
        <f>VLOOKUP(E994,Config!A:B,2,FALSE)</f>
        <v>Certificados</v>
      </c>
    </row>
    <row r="995" spans="1:9" x14ac:dyDescent="0.25">
      <c r="A995" s="24">
        <v>101</v>
      </c>
      <c r="B995" s="25">
        <v>45383</v>
      </c>
      <c r="C995" s="24">
        <v>1292</v>
      </c>
      <c r="D995" s="24" t="s">
        <v>113</v>
      </c>
      <c r="E995" s="24" t="s">
        <v>155</v>
      </c>
      <c r="F995" s="26">
        <v>100</v>
      </c>
      <c r="G995" s="26">
        <v>33.33</v>
      </c>
      <c r="H995" s="26">
        <v>33.33</v>
      </c>
      <c r="I995" s="23" t="str">
        <f>VLOOKUP(E995,Config!A:B,2,FALSE)</f>
        <v>Interrupções no Cliente</v>
      </c>
    </row>
    <row r="996" spans="1:9" x14ac:dyDescent="0.25">
      <c r="A996" s="24">
        <v>101</v>
      </c>
      <c r="B996" s="25">
        <v>45383</v>
      </c>
      <c r="C996" s="24">
        <v>1292</v>
      </c>
      <c r="D996" s="24" t="s">
        <v>113</v>
      </c>
      <c r="E996" s="24" t="s">
        <v>156</v>
      </c>
      <c r="F996" s="26">
        <v>100</v>
      </c>
      <c r="G996" s="26">
        <v>33.33</v>
      </c>
      <c r="H996" s="26">
        <v>33.33</v>
      </c>
      <c r="I996" s="23" t="str">
        <f>VLOOKUP(E996,Config!A:B,2,FALSE)</f>
        <v>RNC</v>
      </c>
    </row>
    <row r="997" spans="1:9" x14ac:dyDescent="0.25">
      <c r="A997" s="24">
        <v>101</v>
      </c>
      <c r="B997" s="25">
        <v>45383</v>
      </c>
      <c r="C997" s="24">
        <v>1292</v>
      </c>
      <c r="D997" s="24" t="s">
        <v>113</v>
      </c>
      <c r="E997" s="24" t="s">
        <v>157</v>
      </c>
      <c r="F997" s="26">
        <v>80</v>
      </c>
      <c r="G997" s="26">
        <v>33.340000000000003</v>
      </c>
      <c r="H997" s="26">
        <v>26.67</v>
      </c>
      <c r="I997" s="23" t="str">
        <f>VLOOKUP(E997,Config!A:B,2,FALSE)</f>
        <v>Certificados</v>
      </c>
    </row>
    <row r="998" spans="1:9" x14ac:dyDescent="0.25">
      <c r="A998" s="24">
        <v>101</v>
      </c>
      <c r="B998" s="25">
        <v>45383</v>
      </c>
      <c r="C998" s="24">
        <v>1294</v>
      </c>
      <c r="D998" s="24" t="s">
        <v>71</v>
      </c>
      <c r="E998" s="24" t="s">
        <v>155</v>
      </c>
      <c r="F998" s="26">
        <v>100</v>
      </c>
      <c r="G998" s="26">
        <v>33.33</v>
      </c>
      <c r="H998" s="26">
        <v>33.33</v>
      </c>
      <c r="I998" s="23" t="str">
        <f>VLOOKUP(E998,Config!A:B,2,FALSE)</f>
        <v>Interrupções no Cliente</v>
      </c>
    </row>
    <row r="999" spans="1:9" x14ac:dyDescent="0.25">
      <c r="A999" s="24">
        <v>101</v>
      </c>
      <c r="B999" s="25">
        <v>45383</v>
      </c>
      <c r="C999" s="24">
        <v>1294</v>
      </c>
      <c r="D999" s="24" t="s">
        <v>71</v>
      </c>
      <c r="E999" s="24" t="s">
        <v>156</v>
      </c>
      <c r="F999" s="26">
        <v>100</v>
      </c>
      <c r="G999" s="26">
        <v>33.33</v>
      </c>
      <c r="H999" s="26">
        <v>33.33</v>
      </c>
      <c r="I999" s="23" t="str">
        <f>VLOOKUP(E999,Config!A:B,2,FALSE)</f>
        <v>RNC</v>
      </c>
    </row>
    <row r="1000" spans="1:9" x14ac:dyDescent="0.25">
      <c r="A1000" s="24">
        <v>101</v>
      </c>
      <c r="B1000" s="25">
        <v>45383</v>
      </c>
      <c r="C1000" s="24">
        <v>1294</v>
      </c>
      <c r="D1000" s="24" t="s">
        <v>71</v>
      </c>
      <c r="E1000" s="24" t="s">
        <v>157</v>
      </c>
      <c r="F1000" s="26">
        <v>80</v>
      </c>
      <c r="G1000" s="26">
        <v>33.340000000000003</v>
      </c>
      <c r="H1000" s="26">
        <v>26.67</v>
      </c>
      <c r="I1000" s="23" t="str">
        <f>VLOOKUP(E1000,Config!A:B,2,FALSE)</f>
        <v>Certificados</v>
      </c>
    </row>
    <row r="1001" spans="1:9" x14ac:dyDescent="0.25">
      <c r="A1001" s="24">
        <v>101</v>
      </c>
      <c r="B1001" s="25">
        <v>45383</v>
      </c>
      <c r="C1001" s="24">
        <v>1295</v>
      </c>
      <c r="D1001" s="24" t="s">
        <v>73</v>
      </c>
      <c r="E1001" s="24" t="s">
        <v>155</v>
      </c>
      <c r="F1001" s="26">
        <v>100</v>
      </c>
      <c r="G1001" s="26">
        <v>33.33</v>
      </c>
      <c r="H1001" s="26">
        <v>33.33</v>
      </c>
      <c r="I1001" s="23" t="str">
        <f>VLOOKUP(E1001,Config!A:B,2,FALSE)</f>
        <v>Interrupções no Cliente</v>
      </c>
    </row>
    <row r="1002" spans="1:9" x14ac:dyDescent="0.25">
      <c r="A1002" s="24">
        <v>101</v>
      </c>
      <c r="B1002" s="25">
        <v>45383</v>
      </c>
      <c r="C1002" s="24">
        <v>1295</v>
      </c>
      <c r="D1002" s="24" t="s">
        <v>73</v>
      </c>
      <c r="E1002" s="24" t="s">
        <v>156</v>
      </c>
      <c r="F1002" s="26">
        <v>100</v>
      </c>
      <c r="G1002" s="26">
        <v>33.33</v>
      </c>
      <c r="H1002" s="26">
        <v>33.33</v>
      </c>
      <c r="I1002" s="23" t="str">
        <f>VLOOKUP(E1002,Config!A:B,2,FALSE)</f>
        <v>RNC</v>
      </c>
    </row>
    <row r="1003" spans="1:9" x14ac:dyDescent="0.25">
      <c r="A1003" s="24">
        <v>101</v>
      </c>
      <c r="B1003" s="25">
        <v>45383</v>
      </c>
      <c r="C1003" s="24">
        <v>1295</v>
      </c>
      <c r="D1003" s="24" t="s">
        <v>73</v>
      </c>
      <c r="E1003" s="24" t="s">
        <v>157</v>
      </c>
      <c r="F1003" s="26">
        <v>100</v>
      </c>
      <c r="G1003" s="26">
        <v>33.340000000000003</v>
      </c>
      <c r="H1003" s="26">
        <v>33.340000000000003</v>
      </c>
      <c r="I1003" s="23" t="str">
        <f>VLOOKUP(E1003,Config!A:B,2,FALSE)</f>
        <v>Certificados</v>
      </c>
    </row>
    <row r="1004" spans="1:9" x14ac:dyDescent="0.25">
      <c r="A1004" s="24">
        <v>101</v>
      </c>
      <c r="B1004" s="25">
        <v>45383</v>
      </c>
      <c r="C1004" s="24">
        <v>1296</v>
      </c>
      <c r="D1004" s="24" t="s">
        <v>229</v>
      </c>
      <c r="E1004" s="24" t="s">
        <v>155</v>
      </c>
      <c r="F1004" s="26">
        <v>100</v>
      </c>
      <c r="G1004" s="26">
        <v>33.33</v>
      </c>
      <c r="H1004" s="26">
        <v>33.33</v>
      </c>
      <c r="I1004" s="23" t="str">
        <f>VLOOKUP(E1004,Config!A:B,2,FALSE)</f>
        <v>Interrupções no Cliente</v>
      </c>
    </row>
    <row r="1005" spans="1:9" x14ac:dyDescent="0.25">
      <c r="A1005" s="24">
        <v>101</v>
      </c>
      <c r="B1005" s="25">
        <v>45383</v>
      </c>
      <c r="C1005" s="24">
        <v>1296</v>
      </c>
      <c r="D1005" s="24" t="s">
        <v>229</v>
      </c>
      <c r="E1005" s="24" t="s">
        <v>156</v>
      </c>
      <c r="F1005" s="26">
        <v>100</v>
      </c>
      <c r="G1005" s="26">
        <v>33.33</v>
      </c>
      <c r="H1005" s="26">
        <v>33.33</v>
      </c>
      <c r="I1005" s="23" t="str">
        <f>VLOOKUP(E1005,Config!A:B,2,FALSE)</f>
        <v>RNC</v>
      </c>
    </row>
    <row r="1006" spans="1:9" x14ac:dyDescent="0.25">
      <c r="A1006" s="24">
        <v>101</v>
      </c>
      <c r="B1006" s="25">
        <v>45383</v>
      </c>
      <c r="C1006" s="24">
        <v>1296</v>
      </c>
      <c r="D1006" s="24" t="s">
        <v>229</v>
      </c>
      <c r="E1006" s="24" t="s">
        <v>157</v>
      </c>
      <c r="F1006" s="26">
        <v>80</v>
      </c>
      <c r="G1006" s="26">
        <v>33.340000000000003</v>
      </c>
      <c r="H1006" s="26">
        <v>26.67</v>
      </c>
      <c r="I1006" s="23" t="str">
        <f>VLOOKUP(E1006,Config!A:B,2,FALSE)</f>
        <v>Certificados</v>
      </c>
    </row>
    <row r="1007" spans="1:9" x14ac:dyDescent="0.25">
      <c r="A1007" s="24">
        <v>101</v>
      </c>
      <c r="B1007" s="25">
        <v>45383</v>
      </c>
      <c r="C1007" s="24">
        <v>1298</v>
      </c>
      <c r="D1007" s="24" t="s">
        <v>30</v>
      </c>
      <c r="E1007" s="24" t="s">
        <v>154</v>
      </c>
      <c r="F1007" s="26">
        <v>0</v>
      </c>
      <c r="G1007" s="26">
        <v>50</v>
      </c>
      <c r="H1007" s="26">
        <v>0</v>
      </c>
      <c r="I1007" s="23" t="str">
        <f>VLOOKUP(E1007,Config!A:B,2,FALSE)</f>
        <v>Entrega</v>
      </c>
    </row>
    <row r="1008" spans="1:9" x14ac:dyDescent="0.25">
      <c r="A1008" s="24">
        <v>101</v>
      </c>
      <c r="B1008" s="25">
        <v>45383</v>
      </c>
      <c r="C1008" s="24">
        <v>1298</v>
      </c>
      <c r="D1008" s="24" t="s">
        <v>30</v>
      </c>
      <c r="E1008" s="24" t="s">
        <v>155</v>
      </c>
      <c r="F1008" s="26">
        <v>100</v>
      </c>
      <c r="G1008" s="26">
        <v>16.670000000000002</v>
      </c>
      <c r="H1008" s="26">
        <v>16.670000000000002</v>
      </c>
      <c r="I1008" s="23" t="str">
        <f>VLOOKUP(E1008,Config!A:B,2,FALSE)</f>
        <v>Interrupções no Cliente</v>
      </c>
    </row>
    <row r="1009" spans="1:9" x14ac:dyDescent="0.25">
      <c r="A1009" s="24">
        <v>101</v>
      </c>
      <c r="B1009" s="25">
        <v>45383</v>
      </c>
      <c r="C1009" s="24">
        <v>1298</v>
      </c>
      <c r="D1009" s="24" t="s">
        <v>30</v>
      </c>
      <c r="E1009" s="24" t="s">
        <v>156</v>
      </c>
      <c r="F1009" s="26">
        <v>100</v>
      </c>
      <c r="G1009" s="26">
        <v>16.670000000000002</v>
      </c>
      <c r="H1009" s="26">
        <v>16.670000000000002</v>
      </c>
      <c r="I1009" s="23" t="str">
        <f>VLOOKUP(E1009,Config!A:B,2,FALSE)</f>
        <v>RNC</v>
      </c>
    </row>
    <row r="1010" spans="1:9" x14ac:dyDescent="0.25">
      <c r="A1010" s="24">
        <v>101</v>
      </c>
      <c r="B1010" s="25">
        <v>45383</v>
      </c>
      <c r="C1010" s="24">
        <v>1298</v>
      </c>
      <c r="D1010" s="24" t="s">
        <v>30</v>
      </c>
      <c r="E1010" s="24" t="s">
        <v>157</v>
      </c>
      <c r="F1010" s="26">
        <v>90</v>
      </c>
      <c r="G1010" s="26">
        <v>16.66</v>
      </c>
      <c r="H1010" s="26">
        <v>15</v>
      </c>
      <c r="I1010" s="23" t="str">
        <f>VLOOKUP(E1010,Config!A:B,2,FALSE)</f>
        <v>Certificados</v>
      </c>
    </row>
    <row r="1011" spans="1:9" x14ac:dyDescent="0.25">
      <c r="A1011" s="24">
        <v>101</v>
      </c>
      <c r="B1011" s="25">
        <v>45383</v>
      </c>
      <c r="C1011" s="24">
        <v>1301</v>
      </c>
      <c r="D1011" s="24" t="s">
        <v>194</v>
      </c>
      <c r="E1011" s="24" t="s">
        <v>154</v>
      </c>
      <c r="F1011" s="26">
        <v>100</v>
      </c>
      <c r="G1011" s="26">
        <v>50</v>
      </c>
      <c r="H1011" s="26">
        <v>50</v>
      </c>
      <c r="I1011" s="23" t="str">
        <f>VLOOKUP(E1011,Config!A:B,2,FALSE)</f>
        <v>Entrega</v>
      </c>
    </row>
    <row r="1012" spans="1:9" x14ac:dyDescent="0.25">
      <c r="A1012" s="24">
        <v>101</v>
      </c>
      <c r="B1012" s="25">
        <v>45383</v>
      </c>
      <c r="C1012" s="24">
        <v>1301</v>
      </c>
      <c r="D1012" s="24" t="s">
        <v>194</v>
      </c>
      <c r="E1012" s="24" t="s">
        <v>155</v>
      </c>
      <c r="F1012" s="26">
        <v>100</v>
      </c>
      <c r="G1012" s="26">
        <v>16.670000000000002</v>
      </c>
      <c r="H1012" s="26">
        <v>16.670000000000002</v>
      </c>
      <c r="I1012" s="23" t="str">
        <f>VLOOKUP(E1012,Config!A:B,2,FALSE)</f>
        <v>Interrupções no Cliente</v>
      </c>
    </row>
    <row r="1013" spans="1:9" x14ac:dyDescent="0.25">
      <c r="A1013" s="24">
        <v>101</v>
      </c>
      <c r="B1013" s="25">
        <v>45383</v>
      </c>
      <c r="C1013" s="24">
        <v>1301</v>
      </c>
      <c r="D1013" s="24" t="s">
        <v>194</v>
      </c>
      <c r="E1013" s="24" t="s">
        <v>156</v>
      </c>
      <c r="F1013" s="26">
        <v>100</v>
      </c>
      <c r="G1013" s="26">
        <v>16.670000000000002</v>
      </c>
      <c r="H1013" s="26">
        <v>16.670000000000002</v>
      </c>
      <c r="I1013" s="23" t="str">
        <f>VLOOKUP(E1013,Config!A:B,2,FALSE)</f>
        <v>RNC</v>
      </c>
    </row>
    <row r="1014" spans="1:9" x14ac:dyDescent="0.25">
      <c r="A1014" s="24">
        <v>101</v>
      </c>
      <c r="B1014" s="25">
        <v>45383</v>
      </c>
      <c r="C1014" s="24">
        <v>1301</v>
      </c>
      <c r="D1014" s="24" t="s">
        <v>194</v>
      </c>
      <c r="E1014" s="24" t="s">
        <v>157</v>
      </c>
      <c r="F1014" s="26">
        <v>80</v>
      </c>
      <c r="G1014" s="26">
        <v>16.66</v>
      </c>
      <c r="H1014" s="26">
        <v>13.34</v>
      </c>
      <c r="I1014" s="23" t="str">
        <f>VLOOKUP(E1014,Config!A:B,2,FALSE)</f>
        <v>Certificados</v>
      </c>
    </row>
    <row r="1015" spans="1:9" x14ac:dyDescent="0.25">
      <c r="A1015" s="24">
        <v>101</v>
      </c>
      <c r="B1015" s="25">
        <v>45383</v>
      </c>
      <c r="C1015" s="24">
        <v>1303</v>
      </c>
      <c r="D1015" s="24" t="s">
        <v>195</v>
      </c>
      <c r="E1015" s="24" t="s">
        <v>185</v>
      </c>
      <c r="F1015" s="26">
        <v>100</v>
      </c>
      <c r="G1015" s="26">
        <v>43</v>
      </c>
      <c r="H1015" s="26">
        <v>43</v>
      </c>
      <c r="I1015" s="23" t="str">
        <f>VLOOKUP(E1015,Config!A:B,2,FALSE)</f>
        <v>Qualidade</v>
      </c>
    </row>
    <row r="1016" spans="1:9" x14ac:dyDescent="0.25">
      <c r="A1016" s="24">
        <v>101</v>
      </c>
      <c r="B1016" s="25">
        <v>45383</v>
      </c>
      <c r="C1016" s="24">
        <v>1303</v>
      </c>
      <c r="D1016" s="24" t="s">
        <v>195</v>
      </c>
      <c r="E1016" s="24" t="s">
        <v>154</v>
      </c>
      <c r="F1016" s="26">
        <v>100</v>
      </c>
      <c r="G1016" s="26">
        <v>57</v>
      </c>
      <c r="H1016" s="26">
        <v>57</v>
      </c>
      <c r="I1016" s="23" t="str">
        <f>VLOOKUP(E1016,Config!A:B,2,FALSE)</f>
        <v>Entrega</v>
      </c>
    </row>
    <row r="1017" spans="1:9" x14ac:dyDescent="0.25">
      <c r="A1017" s="24">
        <v>101</v>
      </c>
      <c r="B1017" s="25">
        <v>45383</v>
      </c>
      <c r="C1017" s="24">
        <v>1312</v>
      </c>
      <c r="D1017" s="24" t="s">
        <v>196</v>
      </c>
      <c r="E1017" s="24" t="s">
        <v>154</v>
      </c>
      <c r="F1017" s="26">
        <v>88.888900000000007</v>
      </c>
      <c r="G1017" s="26">
        <v>100</v>
      </c>
      <c r="H1017" s="26">
        <v>88.89</v>
      </c>
      <c r="I1017" s="23" t="str">
        <f>VLOOKUP(E1017,Config!A:B,2,FALSE)</f>
        <v>Entrega</v>
      </c>
    </row>
    <row r="1018" spans="1:9" x14ac:dyDescent="0.25">
      <c r="A1018" s="24">
        <v>101</v>
      </c>
      <c r="B1018" s="25">
        <v>45383</v>
      </c>
      <c r="C1018" s="24">
        <v>1320</v>
      </c>
      <c r="D1018" s="24" t="s">
        <v>97</v>
      </c>
      <c r="E1018" s="24" t="s">
        <v>154</v>
      </c>
      <c r="F1018" s="26">
        <v>93.333299999999994</v>
      </c>
      <c r="G1018" s="26">
        <v>50</v>
      </c>
      <c r="H1018" s="26">
        <v>46.67</v>
      </c>
      <c r="I1018" s="23" t="str">
        <f>VLOOKUP(E1018,Config!A:B,2,FALSE)</f>
        <v>Entrega</v>
      </c>
    </row>
    <row r="1019" spans="1:9" x14ac:dyDescent="0.25">
      <c r="A1019" s="24">
        <v>101</v>
      </c>
      <c r="B1019" s="25">
        <v>45383</v>
      </c>
      <c r="C1019" s="24">
        <v>1320</v>
      </c>
      <c r="D1019" s="24" t="s">
        <v>97</v>
      </c>
      <c r="E1019" s="24" t="s">
        <v>155</v>
      </c>
      <c r="F1019" s="26">
        <v>100</v>
      </c>
      <c r="G1019" s="26">
        <v>16.670000000000002</v>
      </c>
      <c r="H1019" s="26">
        <v>16.670000000000002</v>
      </c>
      <c r="I1019" s="23" t="str">
        <f>VLOOKUP(E1019,Config!A:B,2,FALSE)</f>
        <v>Interrupções no Cliente</v>
      </c>
    </row>
    <row r="1020" spans="1:9" x14ac:dyDescent="0.25">
      <c r="A1020" s="24">
        <v>101</v>
      </c>
      <c r="B1020" s="25">
        <v>45383</v>
      </c>
      <c r="C1020" s="24">
        <v>1320</v>
      </c>
      <c r="D1020" s="24" t="s">
        <v>97</v>
      </c>
      <c r="E1020" s="24" t="s">
        <v>156</v>
      </c>
      <c r="F1020" s="26">
        <v>100</v>
      </c>
      <c r="G1020" s="26">
        <v>16.670000000000002</v>
      </c>
      <c r="H1020" s="26">
        <v>16.670000000000002</v>
      </c>
      <c r="I1020" s="23" t="str">
        <f>VLOOKUP(E1020,Config!A:B,2,FALSE)</f>
        <v>RNC</v>
      </c>
    </row>
    <row r="1021" spans="1:9" x14ac:dyDescent="0.25">
      <c r="A1021" s="24">
        <v>101</v>
      </c>
      <c r="B1021" s="25">
        <v>45383</v>
      </c>
      <c r="C1021" s="24">
        <v>1320</v>
      </c>
      <c r="D1021" s="24" t="s">
        <v>97</v>
      </c>
      <c r="E1021" s="24" t="s">
        <v>157</v>
      </c>
      <c r="F1021" s="26">
        <v>80</v>
      </c>
      <c r="G1021" s="26">
        <v>16.66</v>
      </c>
      <c r="H1021" s="26">
        <v>13.34</v>
      </c>
      <c r="I1021" s="23" t="str">
        <f>VLOOKUP(E1021,Config!A:B,2,FALSE)</f>
        <v>Certificados</v>
      </c>
    </row>
    <row r="1022" spans="1:9" x14ac:dyDescent="0.25">
      <c r="A1022" s="24">
        <v>101</v>
      </c>
      <c r="B1022" s="25">
        <v>45383</v>
      </c>
      <c r="C1022" s="24">
        <v>1329</v>
      </c>
      <c r="D1022" s="24" t="s">
        <v>101</v>
      </c>
      <c r="E1022" s="24" t="s">
        <v>154</v>
      </c>
      <c r="F1022" s="26">
        <v>100</v>
      </c>
      <c r="G1022" s="26">
        <v>66.67</v>
      </c>
      <c r="H1022" s="26">
        <v>66.67</v>
      </c>
      <c r="I1022" s="23" t="str">
        <f>VLOOKUP(E1022,Config!A:B,2,FALSE)</f>
        <v>Entrega</v>
      </c>
    </row>
    <row r="1023" spans="1:9" x14ac:dyDescent="0.25">
      <c r="A1023" s="24">
        <v>101</v>
      </c>
      <c r="B1023" s="25">
        <v>45383</v>
      </c>
      <c r="C1023" s="24">
        <v>1329</v>
      </c>
      <c r="D1023" s="24" t="s">
        <v>101</v>
      </c>
      <c r="E1023" s="24" t="s">
        <v>155</v>
      </c>
      <c r="F1023" s="26">
        <v>100</v>
      </c>
      <c r="G1023" s="26">
        <v>11.11</v>
      </c>
      <c r="H1023" s="26">
        <v>11.11</v>
      </c>
      <c r="I1023" s="23" t="str">
        <f>VLOOKUP(E1023,Config!A:B,2,FALSE)</f>
        <v>Interrupções no Cliente</v>
      </c>
    </row>
    <row r="1024" spans="1:9" x14ac:dyDescent="0.25">
      <c r="A1024" s="24">
        <v>101</v>
      </c>
      <c r="B1024" s="25">
        <v>45383</v>
      </c>
      <c r="C1024" s="24">
        <v>1329</v>
      </c>
      <c r="D1024" s="24" t="s">
        <v>101</v>
      </c>
      <c r="E1024" s="24" t="s">
        <v>156</v>
      </c>
      <c r="F1024" s="26">
        <v>100</v>
      </c>
      <c r="G1024" s="26">
        <v>11.11</v>
      </c>
      <c r="H1024" s="26">
        <v>11.11</v>
      </c>
      <c r="I1024" s="23" t="str">
        <f>VLOOKUP(E1024,Config!A:B,2,FALSE)</f>
        <v>RNC</v>
      </c>
    </row>
    <row r="1025" spans="1:9" x14ac:dyDescent="0.25">
      <c r="A1025" s="24">
        <v>101</v>
      </c>
      <c r="B1025" s="25">
        <v>45383</v>
      </c>
      <c r="C1025" s="24">
        <v>1329</v>
      </c>
      <c r="D1025" s="24" t="s">
        <v>101</v>
      </c>
      <c r="E1025" s="24" t="s">
        <v>157</v>
      </c>
      <c r="F1025" s="26">
        <v>15</v>
      </c>
      <c r="G1025" s="26">
        <v>11.11</v>
      </c>
      <c r="H1025" s="26">
        <v>1.67</v>
      </c>
      <c r="I1025" s="23" t="str">
        <f>VLOOKUP(E1025,Config!A:B,2,FALSE)</f>
        <v>Certificados</v>
      </c>
    </row>
    <row r="1026" spans="1:9" x14ac:dyDescent="0.25">
      <c r="A1026" s="24">
        <v>101</v>
      </c>
      <c r="B1026" s="25">
        <v>45383</v>
      </c>
      <c r="C1026" s="24">
        <v>1331</v>
      </c>
      <c r="D1026" s="24" t="s">
        <v>362</v>
      </c>
      <c r="E1026" s="24" t="s">
        <v>154</v>
      </c>
      <c r="F1026" s="26">
        <v>80</v>
      </c>
      <c r="G1026" s="26">
        <v>100</v>
      </c>
      <c r="H1026" s="26">
        <v>80</v>
      </c>
      <c r="I1026" s="23" t="str">
        <f>VLOOKUP(E1026,Config!A:B,2,FALSE)</f>
        <v>Entrega</v>
      </c>
    </row>
    <row r="1027" spans="1:9" x14ac:dyDescent="0.25">
      <c r="A1027" s="24">
        <v>101</v>
      </c>
      <c r="B1027" s="25">
        <v>45383</v>
      </c>
      <c r="C1027" s="24">
        <v>1335</v>
      </c>
      <c r="D1027" s="24" t="s">
        <v>197</v>
      </c>
      <c r="E1027" s="24" t="s">
        <v>154</v>
      </c>
      <c r="F1027" s="26">
        <v>100</v>
      </c>
      <c r="G1027" s="26">
        <v>100</v>
      </c>
      <c r="H1027" s="26">
        <v>100</v>
      </c>
      <c r="I1027" s="23" t="str">
        <f>VLOOKUP(E1027,Config!A:B,2,FALSE)</f>
        <v>Entrega</v>
      </c>
    </row>
    <row r="1028" spans="1:9" x14ac:dyDescent="0.25">
      <c r="A1028" s="24">
        <v>101</v>
      </c>
      <c r="B1028" s="25">
        <v>45383</v>
      </c>
      <c r="C1028" s="24">
        <v>1337</v>
      </c>
      <c r="D1028" s="24" t="s">
        <v>304</v>
      </c>
      <c r="E1028" s="24" t="s">
        <v>154</v>
      </c>
      <c r="F1028" s="26">
        <v>100</v>
      </c>
      <c r="G1028" s="26">
        <v>100</v>
      </c>
      <c r="H1028" s="26">
        <v>100</v>
      </c>
      <c r="I1028" s="23" t="str">
        <f>VLOOKUP(E1028,Config!A:B,2,FALSE)</f>
        <v>Entrega</v>
      </c>
    </row>
    <row r="1029" spans="1:9" x14ac:dyDescent="0.25">
      <c r="A1029" s="24">
        <v>101</v>
      </c>
      <c r="B1029" s="25">
        <v>45383</v>
      </c>
      <c r="C1029" s="24">
        <v>1347</v>
      </c>
      <c r="D1029" s="24" t="s">
        <v>198</v>
      </c>
      <c r="E1029" s="24" t="s">
        <v>154</v>
      </c>
      <c r="F1029" s="26">
        <v>50</v>
      </c>
      <c r="G1029" s="26">
        <v>100</v>
      </c>
      <c r="H1029" s="26">
        <v>50</v>
      </c>
      <c r="I1029" s="23" t="str">
        <f>VLOOKUP(E1029,Config!A:B,2,FALSE)</f>
        <v>Entrega</v>
      </c>
    </row>
    <row r="1030" spans="1:9" x14ac:dyDescent="0.25">
      <c r="A1030" s="24">
        <v>101</v>
      </c>
      <c r="B1030" s="25">
        <v>45383</v>
      </c>
      <c r="C1030" s="24">
        <v>1348</v>
      </c>
      <c r="D1030" s="24" t="s">
        <v>199</v>
      </c>
      <c r="E1030" s="24" t="s">
        <v>154</v>
      </c>
      <c r="F1030" s="26">
        <v>20</v>
      </c>
      <c r="G1030" s="26">
        <v>100</v>
      </c>
      <c r="H1030" s="26">
        <v>20</v>
      </c>
      <c r="I1030" s="23" t="str">
        <f>VLOOKUP(E1030,Config!A:B,2,FALSE)</f>
        <v>Entrega</v>
      </c>
    </row>
    <row r="1031" spans="1:9" x14ac:dyDescent="0.25">
      <c r="A1031" s="24">
        <v>101</v>
      </c>
      <c r="B1031" s="25">
        <v>45383</v>
      </c>
      <c r="C1031" s="24">
        <v>1350</v>
      </c>
      <c r="D1031" s="24" t="s">
        <v>200</v>
      </c>
      <c r="E1031" s="24" t="s">
        <v>154</v>
      </c>
      <c r="F1031" s="26">
        <v>100</v>
      </c>
      <c r="G1031" s="26">
        <v>100</v>
      </c>
      <c r="H1031" s="26">
        <v>100</v>
      </c>
      <c r="I1031" s="23" t="str">
        <f>VLOOKUP(E1031,Config!A:B,2,FALSE)</f>
        <v>Entrega</v>
      </c>
    </row>
    <row r="1032" spans="1:9" x14ac:dyDescent="0.25">
      <c r="A1032" s="24">
        <v>101</v>
      </c>
      <c r="B1032" s="25">
        <v>45383</v>
      </c>
      <c r="C1032" s="24">
        <v>1351</v>
      </c>
      <c r="D1032" s="24" t="s">
        <v>201</v>
      </c>
      <c r="E1032" s="24" t="s">
        <v>154</v>
      </c>
      <c r="F1032" s="26">
        <v>100</v>
      </c>
      <c r="G1032" s="26">
        <v>100</v>
      </c>
      <c r="H1032" s="26">
        <v>100</v>
      </c>
      <c r="I1032" s="23" t="str">
        <f>VLOOKUP(E1032,Config!A:B,2,FALSE)</f>
        <v>Entrega</v>
      </c>
    </row>
    <row r="1033" spans="1:9" x14ac:dyDescent="0.25">
      <c r="A1033" s="24">
        <v>101</v>
      </c>
      <c r="B1033" s="25">
        <v>45383</v>
      </c>
      <c r="C1033" s="24">
        <v>1354</v>
      </c>
      <c r="D1033" s="24" t="s">
        <v>380</v>
      </c>
      <c r="E1033" s="24" t="s">
        <v>154</v>
      </c>
      <c r="F1033" s="26">
        <v>100</v>
      </c>
      <c r="G1033" s="26">
        <v>100</v>
      </c>
      <c r="H1033" s="26">
        <v>100</v>
      </c>
      <c r="I1033" s="23" t="str">
        <f>VLOOKUP(E1033,Config!A:B,2,FALSE)</f>
        <v>Entrega</v>
      </c>
    </row>
    <row r="1034" spans="1:9" x14ac:dyDescent="0.25">
      <c r="A1034" s="24">
        <v>101</v>
      </c>
      <c r="B1034" s="25">
        <v>45383</v>
      </c>
      <c r="C1034" s="24">
        <v>1360</v>
      </c>
      <c r="D1034" s="24" t="s">
        <v>202</v>
      </c>
      <c r="E1034" s="24" t="s">
        <v>154</v>
      </c>
      <c r="F1034" s="26">
        <v>0</v>
      </c>
      <c r="G1034" s="26">
        <v>100</v>
      </c>
      <c r="H1034" s="26">
        <v>0</v>
      </c>
      <c r="I1034" s="23" t="str">
        <f>VLOOKUP(E1034,Config!A:B,2,FALSE)</f>
        <v>Entrega</v>
      </c>
    </row>
    <row r="1035" spans="1:9" x14ac:dyDescent="0.25">
      <c r="A1035" s="24">
        <v>101</v>
      </c>
      <c r="B1035" s="25">
        <v>45383</v>
      </c>
      <c r="C1035" s="24">
        <v>1363</v>
      </c>
      <c r="D1035" s="24" t="s">
        <v>203</v>
      </c>
      <c r="E1035" s="24" t="s">
        <v>154</v>
      </c>
      <c r="F1035" s="26">
        <v>100</v>
      </c>
      <c r="G1035" s="26">
        <v>100</v>
      </c>
      <c r="H1035" s="26">
        <v>100</v>
      </c>
      <c r="I1035" s="23" t="str">
        <f>VLOOKUP(E1035,Config!A:B,2,FALSE)</f>
        <v>Entrega</v>
      </c>
    </row>
    <row r="1036" spans="1:9" x14ac:dyDescent="0.25">
      <c r="A1036" s="24">
        <v>101</v>
      </c>
      <c r="B1036" s="25">
        <v>45383</v>
      </c>
      <c r="C1036" s="24">
        <v>1365</v>
      </c>
      <c r="D1036" s="24" t="s">
        <v>204</v>
      </c>
      <c r="E1036" s="24" t="s">
        <v>154</v>
      </c>
      <c r="F1036" s="26">
        <v>75</v>
      </c>
      <c r="G1036" s="26">
        <v>100</v>
      </c>
      <c r="H1036" s="26">
        <v>75</v>
      </c>
      <c r="I1036" s="23" t="str">
        <f>VLOOKUP(E1036,Config!A:B,2,FALSE)</f>
        <v>Entrega</v>
      </c>
    </row>
    <row r="1037" spans="1:9" x14ac:dyDescent="0.25">
      <c r="A1037" s="24">
        <v>101</v>
      </c>
      <c r="B1037" s="25">
        <v>45383</v>
      </c>
      <c r="C1037" s="24">
        <v>1368</v>
      </c>
      <c r="D1037" s="24" t="s">
        <v>205</v>
      </c>
      <c r="E1037" s="24" t="s">
        <v>154</v>
      </c>
      <c r="F1037" s="26">
        <v>100</v>
      </c>
      <c r="G1037" s="26">
        <v>100</v>
      </c>
      <c r="H1037" s="26">
        <v>100</v>
      </c>
      <c r="I1037" s="23" t="str">
        <f>VLOOKUP(E1037,Config!A:B,2,FALSE)</f>
        <v>Entrega</v>
      </c>
    </row>
    <row r="1038" spans="1:9" x14ac:dyDescent="0.25">
      <c r="A1038" s="24">
        <v>101</v>
      </c>
      <c r="B1038" s="25">
        <v>45383</v>
      </c>
      <c r="C1038" s="24">
        <v>1371</v>
      </c>
      <c r="D1038" s="24" t="s">
        <v>206</v>
      </c>
      <c r="E1038" s="24" t="s">
        <v>154</v>
      </c>
      <c r="F1038" s="26">
        <v>100</v>
      </c>
      <c r="G1038" s="26">
        <v>100</v>
      </c>
      <c r="H1038" s="26">
        <v>100</v>
      </c>
      <c r="I1038" s="23" t="str">
        <f>VLOOKUP(E1038,Config!A:B,2,FALSE)</f>
        <v>Entrega</v>
      </c>
    </row>
    <row r="1039" spans="1:9" x14ac:dyDescent="0.25">
      <c r="A1039" s="24">
        <v>101</v>
      </c>
      <c r="B1039" s="25">
        <v>45383</v>
      </c>
      <c r="C1039" s="24">
        <v>1375</v>
      </c>
      <c r="D1039" s="24" t="s">
        <v>340</v>
      </c>
      <c r="E1039" s="24" t="s">
        <v>155</v>
      </c>
      <c r="F1039" s="26">
        <v>100</v>
      </c>
      <c r="G1039" s="26">
        <v>50</v>
      </c>
      <c r="H1039" s="26">
        <v>50</v>
      </c>
      <c r="I1039" s="23" t="str">
        <f>VLOOKUP(E1039,Config!A:B,2,FALSE)</f>
        <v>Interrupções no Cliente</v>
      </c>
    </row>
    <row r="1040" spans="1:9" x14ac:dyDescent="0.25">
      <c r="A1040" s="24">
        <v>101</v>
      </c>
      <c r="B1040" s="25">
        <v>45383</v>
      </c>
      <c r="C1040" s="24">
        <v>1375</v>
      </c>
      <c r="D1040" s="24" t="s">
        <v>340</v>
      </c>
      <c r="E1040" s="24" t="s">
        <v>156</v>
      </c>
      <c r="F1040" s="26">
        <v>100</v>
      </c>
      <c r="G1040" s="26">
        <v>50</v>
      </c>
      <c r="H1040" s="26">
        <v>50</v>
      </c>
      <c r="I1040" s="23" t="str">
        <f>VLOOKUP(E1040,Config!A:B,2,FALSE)</f>
        <v>RNC</v>
      </c>
    </row>
    <row r="1041" spans="1:9" x14ac:dyDescent="0.25">
      <c r="A1041" s="24">
        <v>101</v>
      </c>
      <c r="B1041" s="25">
        <v>45383</v>
      </c>
      <c r="C1041" s="24">
        <v>1380</v>
      </c>
      <c r="D1041" s="24" t="s">
        <v>207</v>
      </c>
      <c r="E1041" s="24" t="s">
        <v>154</v>
      </c>
      <c r="F1041" s="26">
        <v>94.285700000000006</v>
      </c>
      <c r="G1041" s="26">
        <v>100</v>
      </c>
      <c r="H1041" s="26">
        <v>94.29</v>
      </c>
      <c r="I1041" s="23" t="str">
        <f>VLOOKUP(E1041,Config!A:B,2,FALSE)</f>
        <v>Entrega</v>
      </c>
    </row>
    <row r="1042" spans="1:9" x14ac:dyDescent="0.25">
      <c r="A1042" s="24">
        <v>101</v>
      </c>
      <c r="B1042" s="25">
        <v>45383</v>
      </c>
      <c r="C1042" s="24">
        <v>1381</v>
      </c>
      <c r="D1042" s="24" t="s">
        <v>208</v>
      </c>
      <c r="E1042" s="24" t="s">
        <v>154</v>
      </c>
      <c r="F1042" s="26">
        <v>100</v>
      </c>
      <c r="G1042" s="26">
        <v>100</v>
      </c>
      <c r="H1042" s="26">
        <v>100</v>
      </c>
      <c r="I1042" s="23" t="str">
        <f>VLOOKUP(E1042,Config!A:B,2,FALSE)</f>
        <v>Entrega</v>
      </c>
    </row>
    <row r="1043" spans="1:9" x14ac:dyDescent="0.25">
      <c r="A1043" s="24">
        <v>101</v>
      </c>
      <c r="B1043" s="25">
        <v>45383</v>
      </c>
      <c r="C1043" s="24">
        <v>1385</v>
      </c>
      <c r="D1043" s="24" t="s">
        <v>305</v>
      </c>
      <c r="E1043" s="24" t="s">
        <v>154</v>
      </c>
      <c r="F1043" s="26">
        <v>100</v>
      </c>
      <c r="G1043" s="26">
        <v>100</v>
      </c>
      <c r="H1043" s="26">
        <v>100</v>
      </c>
      <c r="I1043" s="23" t="str">
        <f>VLOOKUP(E1043,Config!A:B,2,FALSE)</f>
        <v>Entrega</v>
      </c>
    </row>
    <row r="1044" spans="1:9" x14ac:dyDescent="0.25">
      <c r="A1044" s="24">
        <v>101</v>
      </c>
      <c r="B1044" s="25">
        <v>45383</v>
      </c>
      <c r="C1044" s="24">
        <v>1390</v>
      </c>
      <c r="D1044" s="24" t="s">
        <v>363</v>
      </c>
      <c r="E1044" s="24" t="s">
        <v>154</v>
      </c>
      <c r="F1044" s="26">
        <v>100</v>
      </c>
      <c r="G1044" s="26">
        <v>100</v>
      </c>
      <c r="H1044" s="26">
        <v>100</v>
      </c>
      <c r="I1044" s="23" t="str">
        <f>VLOOKUP(E1044,Config!A:B,2,FALSE)</f>
        <v>Entrega</v>
      </c>
    </row>
    <row r="1045" spans="1:9" x14ac:dyDescent="0.25">
      <c r="A1045" s="24">
        <v>101</v>
      </c>
      <c r="B1045" s="25">
        <v>45383</v>
      </c>
      <c r="C1045" s="24">
        <v>1399</v>
      </c>
      <c r="D1045" s="24" t="s">
        <v>393</v>
      </c>
      <c r="E1045" s="24" t="s">
        <v>154</v>
      </c>
      <c r="F1045" s="26">
        <v>100</v>
      </c>
      <c r="G1045" s="26">
        <v>100</v>
      </c>
      <c r="H1045" s="26">
        <v>100</v>
      </c>
      <c r="I1045" s="23" t="str">
        <f>VLOOKUP(E1045,Config!A:B,2,FALSE)</f>
        <v>Entrega</v>
      </c>
    </row>
    <row r="1046" spans="1:9" x14ac:dyDescent="0.25">
      <c r="A1046" s="24">
        <v>101</v>
      </c>
      <c r="B1046" s="25">
        <v>45383</v>
      </c>
      <c r="C1046" s="24">
        <v>1402</v>
      </c>
      <c r="D1046" s="24" t="s">
        <v>56</v>
      </c>
      <c r="E1046" s="24" t="s">
        <v>154</v>
      </c>
      <c r="F1046" s="26">
        <v>100</v>
      </c>
      <c r="G1046" s="26">
        <v>50</v>
      </c>
      <c r="H1046" s="26">
        <v>50</v>
      </c>
      <c r="I1046" s="23" t="str">
        <f>VLOOKUP(E1046,Config!A:B,2,FALSE)</f>
        <v>Entrega</v>
      </c>
    </row>
    <row r="1047" spans="1:9" x14ac:dyDescent="0.25">
      <c r="A1047" s="24">
        <v>101</v>
      </c>
      <c r="B1047" s="25">
        <v>45383</v>
      </c>
      <c r="C1047" s="24">
        <v>1402</v>
      </c>
      <c r="D1047" s="24" t="s">
        <v>56</v>
      </c>
      <c r="E1047" s="24" t="s">
        <v>155</v>
      </c>
      <c r="F1047" s="26">
        <v>100</v>
      </c>
      <c r="G1047" s="26">
        <v>16.670000000000002</v>
      </c>
      <c r="H1047" s="26">
        <v>16.670000000000002</v>
      </c>
      <c r="I1047" s="23" t="str">
        <f>VLOOKUP(E1047,Config!A:B,2,FALSE)</f>
        <v>Interrupções no Cliente</v>
      </c>
    </row>
    <row r="1048" spans="1:9" x14ac:dyDescent="0.25">
      <c r="A1048" s="24">
        <v>101</v>
      </c>
      <c r="B1048" s="25">
        <v>45383</v>
      </c>
      <c r="C1048" s="24">
        <v>1402</v>
      </c>
      <c r="D1048" s="24" t="s">
        <v>56</v>
      </c>
      <c r="E1048" s="24" t="s">
        <v>156</v>
      </c>
      <c r="F1048" s="26">
        <v>100</v>
      </c>
      <c r="G1048" s="26">
        <v>16.670000000000002</v>
      </c>
      <c r="H1048" s="26">
        <v>16.670000000000002</v>
      </c>
      <c r="I1048" s="23" t="str">
        <f>VLOOKUP(E1048,Config!A:B,2,FALSE)</f>
        <v>RNC</v>
      </c>
    </row>
    <row r="1049" spans="1:9" x14ac:dyDescent="0.25">
      <c r="A1049" s="24">
        <v>101</v>
      </c>
      <c r="B1049" s="25">
        <v>45383</v>
      </c>
      <c r="C1049" s="24">
        <v>1402</v>
      </c>
      <c r="D1049" s="24" t="s">
        <v>56</v>
      </c>
      <c r="E1049" s="24" t="s">
        <v>157</v>
      </c>
      <c r="F1049" s="26">
        <v>90</v>
      </c>
      <c r="G1049" s="26">
        <v>16.66</v>
      </c>
      <c r="H1049" s="26">
        <v>15</v>
      </c>
      <c r="I1049" s="23" t="str">
        <f>VLOOKUP(E1049,Config!A:B,2,FALSE)</f>
        <v>Certificados</v>
      </c>
    </row>
    <row r="1050" spans="1:9" x14ac:dyDescent="0.25">
      <c r="A1050" s="24">
        <v>101</v>
      </c>
      <c r="B1050" s="25">
        <v>45383</v>
      </c>
      <c r="C1050" s="24">
        <v>1412</v>
      </c>
      <c r="D1050" s="24" t="s">
        <v>209</v>
      </c>
      <c r="E1050" s="24" t="s">
        <v>154</v>
      </c>
      <c r="F1050" s="26">
        <v>83.333299999999994</v>
      </c>
      <c r="G1050" s="26">
        <v>100</v>
      </c>
      <c r="H1050" s="26">
        <v>83.33</v>
      </c>
      <c r="I1050" s="23" t="str">
        <f>VLOOKUP(E1050,Config!A:B,2,FALSE)</f>
        <v>Entrega</v>
      </c>
    </row>
    <row r="1051" spans="1:9" x14ac:dyDescent="0.25">
      <c r="A1051" s="24">
        <v>101</v>
      </c>
      <c r="B1051" s="25">
        <v>45383</v>
      </c>
      <c r="C1051" s="24">
        <v>1419</v>
      </c>
      <c r="D1051" s="24" t="s">
        <v>210</v>
      </c>
      <c r="E1051" s="24" t="s">
        <v>154</v>
      </c>
      <c r="F1051" s="26">
        <v>50</v>
      </c>
      <c r="G1051" s="26">
        <v>100</v>
      </c>
      <c r="H1051" s="26">
        <v>50</v>
      </c>
      <c r="I1051" s="23" t="str">
        <f>VLOOKUP(E1051,Config!A:B,2,FALSE)</f>
        <v>Entrega</v>
      </c>
    </row>
    <row r="1052" spans="1:9" x14ac:dyDescent="0.25">
      <c r="A1052" s="24">
        <v>101</v>
      </c>
      <c r="B1052" s="25">
        <v>45383</v>
      </c>
      <c r="C1052" s="24">
        <v>1424</v>
      </c>
      <c r="D1052" s="24" t="s">
        <v>124</v>
      </c>
      <c r="E1052" s="24" t="s">
        <v>154</v>
      </c>
      <c r="F1052" s="26">
        <v>63.333300000000001</v>
      </c>
      <c r="G1052" s="26">
        <v>87.5</v>
      </c>
      <c r="H1052" s="26">
        <v>55.42</v>
      </c>
      <c r="I1052" s="23" t="str">
        <f>VLOOKUP(E1052,Config!A:B,2,FALSE)</f>
        <v>Entrega</v>
      </c>
    </row>
    <row r="1053" spans="1:9" x14ac:dyDescent="0.25">
      <c r="A1053" s="24">
        <v>101</v>
      </c>
      <c r="B1053" s="25">
        <v>45383</v>
      </c>
      <c r="C1053" s="24">
        <v>1424</v>
      </c>
      <c r="D1053" s="24" t="s">
        <v>124</v>
      </c>
      <c r="E1053" s="24" t="s">
        <v>155</v>
      </c>
      <c r="F1053" s="26">
        <v>100</v>
      </c>
      <c r="G1053" s="26">
        <v>4.17</v>
      </c>
      <c r="H1053" s="26">
        <v>4.17</v>
      </c>
      <c r="I1053" s="23" t="str">
        <f>VLOOKUP(E1053,Config!A:B,2,FALSE)</f>
        <v>Interrupções no Cliente</v>
      </c>
    </row>
    <row r="1054" spans="1:9" x14ac:dyDescent="0.25">
      <c r="A1054" s="24">
        <v>101</v>
      </c>
      <c r="B1054" s="25">
        <v>45383</v>
      </c>
      <c r="C1054" s="24">
        <v>1424</v>
      </c>
      <c r="D1054" s="24" t="s">
        <v>124</v>
      </c>
      <c r="E1054" s="24" t="s">
        <v>156</v>
      </c>
      <c r="F1054" s="26">
        <v>100</v>
      </c>
      <c r="G1054" s="26">
        <v>4.17</v>
      </c>
      <c r="H1054" s="26">
        <v>4.17</v>
      </c>
      <c r="I1054" s="23" t="str">
        <f>VLOOKUP(E1054,Config!A:B,2,FALSE)</f>
        <v>RNC</v>
      </c>
    </row>
    <row r="1055" spans="1:9" x14ac:dyDescent="0.25">
      <c r="A1055" s="24">
        <v>101</v>
      </c>
      <c r="B1055" s="25">
        <v>45383</v>
      </c>
      <c r="C1055" s="24">
        <v>1424</v>
      </c>
      <c r="D1055" s="24" t="s">
        <v>124</v>
      </c>
      <c r="E1055" s="24" t="s">
        <v>157</v>
      </c>
      <c r="F1055" s="26">
        <v>80</v>
      </c>
      <c r="G1055" s="26">
        <v>4.16</v>
      </c>
      <c r="H1055" s="26">
        <v>3.34</v>
      </c>
      <c r="I1055" s="23" t="str">
        <f>VLOOKUP(E1055,Config!A:B,2,FALSE)</f>
        <v>Certificados</v>
      </c>
    </row>
    <row r="1056" spans="1:9" x14ac:dyDescent="0.25">
      <c r="A1056" s="24">
        <v>101</v>
      </c>
      <c r="B1056" s="25">
        <v>45383</v>
      </c>
      <c r="C1056" s="24">
        <v>1428</v>
      </c>
      <c r="D1056" s="24" t="s">
        <v>81</v>
      </c>
      <c r="E1056" s="24" t="s">
        <v>154</v>
      </c>
      <c r="F1056" s="26">
        <v>100</v>
      </c>
      <c r="G1056" s="26">
        <v>50</v>
      </c>
      <c r="H1056" s="26">
        <v>50</v>
      </c>
      <c r="I1056" s="23" t="str">
        <f>VLOOKUP(E1056,Config!A:B,2,FALSE)</f>
        <v>Entrega</v>
      </c>
    </row>
    <row r="1057" spans="1:9" x14ac:dyDescent="0.25">
      <c r="A1057" s="24">
        <v>101</v>
      </c>
      <c r="B1057" s="25">
        <v>45383</v>
      </c>
      <c r="C1057" s="24">
        <v>1428</v>
      </c>
      <c r="D1057" s="24" t="s">
        <v>81</v>
      </c>
      <c r="E1057" s="24" t="s">
        <v>155</v>
      </c>
      <c r="F1057" s="26">
        <v>100</v>
      </c>
      <c r="G1057" s="26">
        <v>16.670000000000002</v>
      </c>
      <c r="H1057" s="26">
        <v>16.670000000000002</v>
      </c>
      <c r="I1057" s="23" t="str">
        <f>VLOOKUP(E1057,Config!A:B,2,FALSE)</f>
        <v>Interrupções no Cliente</v>
      </c>
    </row>
    <row r="1058" spans="1:9" x14ac:dyDescent="0.25">
      <c r="A1058" s="24">
        <v>101</v>
      </c>
      <c r="B1058" s="25">
        <v>45383</v>
      </c>
      <c r="C1058" s="24">
        <v>1428</v>
      </c>
      <c r="D1058" s="24" t="s">
        <v>81</v>
      </c>
      <c r="E1058" s="24" t="s">
        <v>156</v>
      </c>
      <c r="F1058" s="26">
        <v>100</v>
      </c>
      <c r="G1058" s="26">
        <v>16.670000000000002</v>
      </c>
      <c r="H1058" s="26">
        <v>16.670000000000002</v>
      </c>
      <c r="I1058" s="23" t="str">
        <f>VLOOKUP(E1058,Config!A:B,2,FALSE)</f>
        <v>RNC</v>
      </c>
    </row>
    <row r="1059" spans="1:9" x14ac:dyDescent="0.25">
      <c r="A1059" s="24">
        <v>101</v>
      </c>
      <c r="B1059" s="25">
        <v>45383</v>
      </c>
      <c r="C1059" s="24">
        <v>1428</v>
      </c>
      <c r="D1059" s="24" t="s">
        <v>81</v>
      </c>
      <c r="E1059" s="24" t="s">
        <v>157</v>
      </c>
      <c r="F1059" s="26">
        <v>90</v>
      </c>
      <c r="G1059" s="26">
        <v>16.66</v>
      </c>
      <c r="H1059" s="26">
        <v>15</v>
      </c>
      <c r="I1059" s="23" t="str">
        <f>VLOOKUP(E1059,Config!A:B,2,FALSE)</f>
        <v>Certificados</v>
      </c>
    </row>
    <row r="1060" spans="1:9" x14ac:dyDescent="0.25">
      <c r="A1060" s="24">
        <v>101</v>
      </c>
      <c r="B1060" s="25">
        <v>45383</v>
      </c>
      <c r="C1060" s="24">
        <v>1431</v>
      </c>
      <c r="D1060" s="24" t="s">
        <v>364</v>
      </c>
      <c r="E1060" s="24" t="s">
        <v>154</v>
      </c>
      <c r="F1060" s="26">
        <v>100</v>
      </c>
      <c r="G1060" s="26">
        <v>100</v>
      </c>
      <c r="H1060" s="26">
        <v>100</v>
      </c>
      <c r="I1060" s="23" t="str">
        <f>VLOOKUP(E1060,Config!A:B,2,FALSE)</f>
        <v>Entrega</v>
      </c>
    </row>
    <row r="1061" spans="1:9" x14ac:dyDescent="0.25">
      <c r="A1061" s="24">
        <v>101</v>
      </c>
      <c r="B1061" s="25">
        <v>45383</v>
      </c>
      <c r="C1061" s="24">
        <v>1456</v>
      </c>
      <c r="D1061" s="24" t="s">
        <v>365</v>
      </c>
      <c r="E1061" s="24" t="s">
        <v>154</v>
      </c>
      <c r="F1061" s="26">
        <v>100</v>
      </c>
      <c r="G1061" s="26">
        <v>100</v>
      </c>
      <c r="H1061" s="26">
        <v>100</v>
      </c>
      <c r="I1061" s="23" t="str">
        <f>VLOOKUP(E1061,Config!A:B,2,FALSE)</f>
        <v>Entrega</v>
      </c>
    </row>
    <row r="1062" spans="1:9" x14ac:dyDescent="0.25">
      <c r="A1062" s="24">
        <v>101</v>
      </c>
      <c r="B1062" s="25">
        <v>45383</v>
      </c>
      <c r="C1062" s="24">
        <v>1459</v>
      </c>
      <c r="D1062" s="24" t="s">
        <v>107</v>
      </c>
      <c r="E1062" s="24" t="s">
        <v>155</v>
      </c>
      <c r="F1062" s="26">
        <v>100</v>
      </c>
      <c r="G1062" s="26">
        <v>33.33</v>
      </c>
      <c r="H1062" s="26">
        <v>33.33</v>
      </c>
      <c r="I1062" s="23" t="str">
        <f>VLOOKUP(E1062,Config!A:B,2,FALSE)</f>
        <v>Interrupções no Cliente</v>
      </c>
    </row>
    <row r="1063" spans="1:9" x14ac:dyDescent="0.25">
      <c r="A1063" s="24">
        <v>101</v>
      </c>
      <c r="B1063" s="25">
        <v>45383</v>
      </c>
      <c r="C1063" s="24">
        <v>1459</v>
      </c>
      <c r="D1063" s="24" t="s">
        <v>107</v>
      </c>
      <c r="E1063" s="24" t="s">
        <v>156</v>
      </c>
      <c r="F1063" s="26">
        <v>100</v>
      </c>
      <c r="G1063" s="26">
        <v>33.33</v>
      </c>
      <c r="H1063" s="26">
        <v>33.33</v>
      </c>
      <c r="I1063" s="23" t="str">
        <f>VLOOKUP(E1063,Config!A:B,2,FALSE)</f>
        <v>RNC</v>
      </c>
    </row>
    <row r="1064" spans="1:9" x14ac:dyDescent="0.25">
      <c r="A1064" s="24">
        <v>101</v>
      </c>
      <c r="B1064" s="25">
        <v>45383</v>
      </c>
      <c r="C1064" s="24">
        <v>1459</v>
      </c>
      <c r="D1064" s="24" t="s">
        <v>107</v>
      </c>
      <c r="E1064" s="24" t="s">
        <v>157</v>
      </c>
      <c r="F1064" s="26">
        <v>80</v>
      </c>
      <c r="G1064" s="26">
        <v>33.340000000000003</v>
      </c>
      <c r="H1064" s="26">
        <v>26.67</v>
      </c>
      <c r="I1064" s="23" t="str">
        <f>VLOOKUP(E1064,Config!A:B,2,FALSE)</f>
        <v>Certificados</v>
      </c>
    </row>
    <row r="1065" spans="1:9" x14ac:dyDescent="0.25">
      <c r="A1065" s="24">
        <v>101</v>
      </c>
      <c r="B1065" s="25">
        <v>45383</v>
      </c>
      <c r="C1065" s="24">
        <v>1462</v>
      </c>
      <c r="D1065" s="24" t="s">
        <v>226</v>
      </c>
      <c r="E1065" s="24" t="s">
        <v>154</v>
      </c>
      <c r="F1065" s="26">
        <v>100</v>
      </c>
      <c r="G1065" s="26">
        <v>100</v>
      </c>
      <c r="H1065" s="26">
        <v>100</v>
      </c>
      <c r="I1065" s="23" t="str">
        <f>VLOOKUP(E1065,Config!A:B,2,FALSE)</f>
        <v>Entrega</v>
      </c>
    </row>
    <row r="1066" spans="1:9" x14ac:dyDescent="0.25">
      <c r="A1066" s="24">
        <v>101</v>
      </c>
      <c r="B1066" s="25">
        <v>45383</v>
      </c>
      <c r="C1066" s="24">
        <v>1481</v>
      </c>
      <c r="D1066" s="24" t="s">
        <v>38</v>
      </c>
      <c r="E1066" s="24" t="s">
        <v>185</v>
      </c>
      <c r="F1066" s="26">
        <v>100</v>
      </c>
      <c r="G1066" s="26">
        <v>21.5</v>
      </c>
      <c r="H1066" s="26">
        <v>21.5</v>
      </c>
      <c r="I1066" s="23" t="str">
        <f>VLOOKUP(E1066,Config!A:B,2,FALSE)</f>
        <v>Qualidade</v>
      </c>
    </row>
    <row r="1067" spans="1:9" x14ac:dyDescent="0.25">
      <c r="A1067" s="24">
        <v>101</v>
      </c>
      <c r="B1067" s="25">
        <v>45383</v>
      </c>
      <c r="C1067" s="24">
        <v>1481</v>
      </c>
      <c r="D1067" s="24" t="s">
        <v>38</v>
      </c>
      <c r="E1067" s="24" t="s">
        <v>154</v>
      </c>
      <c r="F1067" s="26">
        <v>100</v>
      </c>
      <c r="G1067" s="26">
        <v>28.5</v>
      </c>
      <c r="H1067" s="26">
        <v>28.5</v>
      </c>
      <c r="I1067" s="23" t="str">
        <f>VLOOKUP(E1067,Config!A:B,2,FALSE)</f>
        <v>Entrega</v>
      </c>
    </row>
    <row r="1068" spans="1:9" x14ac:dyDescent="0.25">
      <c r="A1068" s="24">
        <v>101</v>
      </c>
      <c r="B1068" s="25">
        <v>45383</v>
      </c>
      <c r="C1068" s="24">
        <v>1481</v>
      </c>
      <c r="D1068" s="24" t="s">
        <v>38</v>
      </c>
      <c r="E1068" s="24" t="s">
        <v>155</v>
      </c>
      <c r="F1068" s="26">
        <v>100</v>
      </c>
      <c r="G1068" s="26">
        <v>16.670000000000002</v>
      </c>
      <c r="H1068" s="26">
        <v>16.670000000000002</v>
      </c>
      <c r="I1068" s="23" t="str">
        <f>VLOOKUP(E1068,Config!A:B,2,FALSE)</f>
        <v>Interrupções no Cliente</v>
      </c>
    </row>
    <row r="1069" spans="1:9" x14ac:dyDescent="0.25">
      <c r="A1069" s="24">
        <v>101</v>
      </c>
      <c r="B1069" s="25">
        <v>45383</v>
      </c>
      <c r="C1069" s="24">
        <v>1481</v>
      </c>
      <c r="D1069" s="24" t="s">
        <v>38</v>
      </c>
      <c r="E1069" s="24" t="s">
        <v>156</v>
      </c>
      <c r="F1069" s="26">
        <v>100</v>
      </c>
      <c r="G1069" s="26">
        <v>16.670000000000002</v>
      </c>
      <c r="H1069" s="26">
        <v>16.670000000000002</v>
      </c>
      <c r="I1069" s="23" t="str">
        <f>VLOOKUP(E1069,Config!A:B,2,FALSE)</f>
        <v>RNC</v>
      </c>
    </row>
    <row r="1070" spans="1:9" x14ac:dyDescent="0.25">
      <c r="A1070" s="24">
        <v>101</v>
      </c>
      <c r="B1070" s="25">
        <v>45383</v>
      </c>
      <c r="C1070" s="24">
        <v>1481</v>
      </c>
      <c r="D1070" s="24" t="s">
        <v>38</v>
      </c>
      <c r="E1070" s="24" t="s">
        <v>157</v>
      </c>
      <c r="F1070" s="26">
        <v>80</v>
      </c>
      <c r="G1070" s="26">
        <v>16.66</v>
      </c>
      <c r="H1070" s="26">
        <v>13.34</v>
      </c>
      <c r="I1070" s="23" t="str">
        <f>VLOOKUP(E1070,Config!A:B,2,FALSE)</f>
        <v>Certificados</v>
      </c>
    </row>
    <row r="1071" spans="1:9" x14ac:dyDescent="0.25">
      <c r="A1071" s="24">
        <v>101</v>
      </c>
      <c r="B1071" s="25">
        <v>45383</v>
      </c>
      <c r="C1071" s="24">
        <v>1482</v>
      </c>
      <c r="D1071" s="24" t="s">
        <v>92</v>
      </c>
      <c r="E1071" s="24" t="s">
        <v>154</v>
      </c>
      <c r="F1071" s="26">
        <v>88.571399999999997</v>
      </c>
      <c r="G1071" s="26">
        <v>50</v>
      </c>
      <c r="H1071" s="26">
        <v>44.29</v>
      </c>
      <c r="I1071" s="23" t="str">
        <f>VLOOKUP(E1071,Config!A:B,2,FALSE)</f>
        <v>Entrega</v>
      </c>
    </row>
    <row r="1072" spans="1:9" x14ac:dyDescent="0.25">
      <c r="A1072" s="24">
        <v>101</v>
      </c>
      <c r="B1072" s="25">
        <v>45383</v>
      </c>
      <c r="C1072" s="24">
        <v>1482</v>
      </c>
      <c r="D1072" s="24" t="s">
        <v>92</v>
      </c>
      <c r="E1072" s="24" t="s">
        <v>155</v>
      </c>
      <c r="F1072" s="26">
        <v>100</v>
      </c>
      <c r="G1072" s="26">
        <v>16.670000000000002</v>
      </c>
      <c r="H1072" s="26">
        <v>16.670000000000002</v>
      </c>
      <c r="I1072" s="23" t="str">
        <f>VLOOKUP(E1072,Config!A:B,2,FALSE)</f>
        <v>Interrupções no Cliente</v>
      </c>
    </row>
    <row r="1073" spans="1:9" x14ac:dyDescent="0.25">
      <c r="A1073" s="24">
        <v>101</v>
      </c>
      <c r="B1073" s="25">
        <v>45383</v>
      </c>
      <c r="C1073" s="24">
        <v>1482</v>
      </c>
      <c r="D1073" s="24" t="s">
        <v>92</v>
      </c>
      <c r="E1073" s="24" t="s">
        <v>156</v>
      </c>
      <c r="F1073" s="26">
        <v>100</v>
      </c>
      <c r="G1073" s="26">
        <v>16.670000000000002</v>
      </c>
      <c r="H1073" s="26">
        <v>16.670000000000002</v>
      </c>
      <c r="I1073" s="23" t="str">
        <f>VLOOKUP(E1073,Config!A:B,2,FALSE)</f>
        <v>RNC</v>
      </c>
    </row>
    <row r="1074" spans="1:9" x14ac:dyDescent="0.25">
      <c r="A1074" s="24">
        <v>101</v>
      </c>
      <c r="B1074" s="25">
        <v>45383</v>
      </c>
      <c r="C1074" s="24">
        <v>1482</v>
      </c>
      <c r="D1074" s="24" t="s">
        <v>92</v>
      </c>
      <c r="E1074" s="24" t="s">
        <v>157</v>
      </c>
      <c r="F1074" s="26">
        <v>15</v>
      </c>
      <c r="G1074" s="26">
        <v>16.66</v>
      </c>
      <c r="H1074" s="26">
        <v>2.5</v>
      </c>
      <c r="I1074" s="23" t="str">
        <f>VLOOKUP(E1074,Config!A:B,2,FALSE)</f>
        <v>Certificados</v>
      </c>
    </row>
    <row r="1075" spans="1:9" x14ac:dyDescent="0.25">
      <c r="A1075" s="24">
        <v>101</v>
      </c>
      <c r="B1075" s="25">
        <v>45383</v>
      </c>
      <c r="C1075" s="24">
        <v>1484</v>
      </c>
      <c r="D1075" s="24" t="s">
        <v>126</v>
      </c>
      <c r="E1075" s="24" t="s">
        <v>154</v>
      </c>
      <c r="F1075" s="26">
        <v>100</v>
      </c>
      <c r="G1075" s="26">
        <v>50</v>
      </c>
      <c r="H1075" s="26">
        <v>50</v>
      </c>
      <c r="I1075" s="23" t="str">
        <f>VLOOKUP(E1075,Config!A:B,2,FALSE)</f>
        <v>Entrega</v>
      </c>
    </row>
    <row r="1076" spans="1:9" x14ac:dyDescent="0.25">
      <c r="A1076" s="24">
        <v>101</v>
      </c>
      <c r="B1076" s="25">
        <v>45383</v>
      </c>
      <c r="C1076" s="24">
        <v>1484</v>
      </c>
      <c r="D1076" s="24" t="s">
        <v>126</v>
      </c>
      <c r="E1076" s="24" t="s">
        <v>155</v>
      </c>
      <c r="F1076" s="26">
        <v>100</v>
      </c>
      <c r="G1076" s="26">
        <v>16.670000000000002</v>
      </c>
      <c r="H1076" s="26">
        <v>16.670000000000002</v>
      </c>
      <c r="I1076" s="23" t="str">
        <f>VLOOKUP(E1076,Config!A:B,2,FALSE)</f>
        <v>Interrupções no Cliente</v>
      </c>
    </row>
    <row r="1077" spans="1:9" x14ac:dyDescent="0.25">
      <c r="A1077" s="24">
        <v>101</v>
      </c>
      <c r="B1077" s="25">
        <v>45383</v>
      </c>
      <c r="C1077" s="24">
        <v>1484</v>
      </c>
      <c r="D1077" s="24" t="s">
        <v>126</v>
      </c>
      <c r="E1077" s="24" t="s">
        <v>156</v>
      </c>
      <c r="F1077" s="26">
        <v>100</v>
      </c>
      <c r="G1077" s="26">
        <v>16.670000000000002</v>
      </c>
      <c r="H1077" s="26">
        <v>16.670000000000002</v>
      </c>
      <c r="I1077" s="23" t="str">
        <f>VLOOKUP(E1077,Config!A:B,2,FALSE)</f>
        <v>RNC</v>
      </c>
    </row>
    <row r="1078" spans="1:9" x14ac:dyDescent="0.25">
      <c r="A1078" s="24">
        <v>101</v>
      </c>
      <c r="B1078" s="25">
        <v>45383</v>
      </c>
      <c r="C1078" s="24">
        <v>1484</v>
      </c>
      <c r="D1078" s="24" t="s">
        <v>126</v>
      </c>
      <c r="E1078" s="24" t="s">
        <v>157</v>
      </c>
      <c r="F1078" s="26">
        <v>80</v>
      </c>
      <c r="G1078" s="26">
        <v>16.66</v>
      </c>
      <c r="H1078" s="26">
        <v>13.34</v>
      </c>
      <c r="I1078" s="23" t="str">
        <f>VLOOKUP(E1078,Config!A:B,2,FALSE)</f>
        <v>Certificados</v>
      </c>
    </row>
    <row r="1079" spans="1:9" x14ac:dyDescent="0.25">
      <c r="A1079" s="24">
        <v>101</v>
      </c>
      <c r="B1079" s="25">
        <v>45383</v>
      </c>
      <c r="C1079" s="24">
        <v>1495</v>
      </c>
      <c r="D1079" s="24" t="s">
        <v>15</v>
      </c>
      <c r="E1079" s="24" t="s">
        <v>185</v>
      </c>
      <c r="F1079" s="26">
        <v>100</v>
      </c>
      <c r="G1079" s="26">
        <v>21.5</v>
      </c>
      <c r="H1079" s="26">
        <v>21.5</v>
      </c>
      <c r="I1079" s="23" t="str">
        <f>VLOOKUP(E1079,Config!A:B,2,FALSE)</f>
        <v>Qualidade</v>
      </c>
    </row>
    <row r="1080" spans="1:9" x14ac:dyDescent="0.25">
      <c r="A1080" s="24">
        <v>101</v>
      </c>
      <c r="B1080" s="25">
        <v>45383</v>
      </c>
      <c r="C1080" s="24">
        <v>1495</v>
      </c>
      <c r="D1080" s="24" t="s">
        <v>15</v>
      </c>
      <c r="E1080" s="24" t="s">
        <v>154</v>
      </c>
      <c r="F1080" s="26">
        <v>100</v>
      </c>
      <c r="G1080" s="26">
        <v>28.5</v>
      </c>
      <c r="H1080" s="26">
        <v>28.5</v>
      </c>
      <c r="I1080" s="23" t="str">
        <f>VLOOKUP(E1080,Config!A:B,2,FALSE)</f>
        <v>Entrega</v>
      </c>
    </row>
    <row r="1081" spans="1:9" x14ac:dyDescent="0.25">
      <c r="A1081" s="24">
        <v>101</v>
      </c>
      <c r="B1081" s="25">
        <v>45383</v>
      </c>
      <c r="C1081" s="24">
        <v>1495</v>
      </c>
      <c r="D1081" s="24" t="s">
        <v>15</v>
      </c>
      <c r="E1081" s="24" t="s">
        <v>155</v>
      </c>
      <c r="F1081" s="26">
        <v>100</v>
      </c>
      <c r="G1081" s="26">
        <v>16.670000000000002</v>
      </c>
      <c r="H1081" s="26">
        <v>16.670000000000002</v>
      </c>
      <c r="I1081" s="23" t="str">
        <f>VLOOKUP(E1081,Config!A:B,2,FALSE)</f>
        <v>Interrupções no Cliente</v>
      </c>
    </row>
    <row r="1082" spans="1:9" x14ac:dyDescent="0.25">
      <c r="A1082" s="24">
        <v>101</v>
      </c>
      <c r="B1082" s="25">
        <v>45383</v>
      </c>
      <c r="C1082" s="24">
        <v>1495</v>
      </c>
      <c r="D1082" s="24" t="s">
        <v>15</v>
      </c>
      <c r="E1082" s="24" t="s">
        <v>156</v>
      </c>
      <c r="F1082" s="26">
        <v>100</v>
      </c>
      <c r="G1082" s="26">
        <v>16.670000000000002</v>
      </c>
      <c r="H1082" s="26">
        <v>16.670000000000002</v>
      </c>
      <c r="I1082" s="23" t="str">
        <f>VLOOKUP(E1082,Config!A:B,2,FALSE)</f>
        <v>RNC</v>
      </c>
    </row>
    <row r="1083" spans="1:9" x14ac:dyDescent="0.25">
      <c r="A1083" s="24">
        <v>101</v>
      </c>
      <c r="B1083" s="25">
        <v>45383</v>
      </c>
      <c r="C1083" s="24">
        <v>1495</v>
      </c>
      <c r="D1083" s="24" t="s">
        <v>15</v>
      </c>
      <c r="E1083" s="24" t="s">
        <v>157</v>
      </c>
      <c r="F1083" s="26">
        <v>90</v>
      </c>
      <c r="G1083" s="26">
        <v>16.66</v>
      </c>
      <c r="H1083" s="26">
        <v>15</v>
      </c>
      <c r="I1083" s="23" t="str">
        <f>VLOOKUP(E1083,Config!A:B,2,FALSE)</f>
        <v>Certificados</v>
      </c>
    </row>
    <row r="1084" spans="1:9" x14ac:dyDescent="0.25">
      <c r="A1084" s="24">
        <v>101</v>
      </c>
      <c r="B1084" s="25">
        <v>45383</v>
      </c>
      <c r="C1084" s="24">
        <v>1496</v>
      </c>
      <c r="D1084" s="24" t="s">
        <v>128</v>
      </c>
      <c r="E1084" s="24" t="s">
        <v>154</v>
      </c>
      <c r="F1084" s="26">
        <v>75.876199999999997</v>
      </c>
      <c r="G1084" s="26">
        <v>90.91</v>
      </c>
      <c r="H1084" s="26">
        <v>68.98</v>
      </c>
      <c r="I1084" s="23" t="str">
        <f>VLOOKUP(E1084,Config!A:B,2,FALSE)</f>
        <v>Entrega</v>
      </c>
    </row>
    <row r="1085" spans="1:9" x14ac:dyDescent="0.25">
      <c r="A1085" s="24">
        <v>101</v>
      </c>
      <c r="B1085" s="25">
        <v>45383</v>
      </c>
      <c r="C1085" s="24">
        <v>1496</v>
      </c>
      <c r="D1085" s="24" t="s">
        <v>128</v>
      </c>
      <c r="E1085" s="24" t="s">
        <v>155</v>
      </c>
      <c r="F1085" s="26">
        <v>100</v>
      </c>
      <c r="G1085" s="26">
        <v>3.03</v>
      </c>
      <c r="H1085" s="26">
        <v>3.03</v>
      </c>
      <c r="I1085" s="23" t="str">
        <f>VLOOKUP(E1085,Config!A:B,2,FALSE)</f>
        <v>Interrupções no Cliente</v>
      </c>
    </row>
    <row r="1086" spans="1:9" x14ac:dyDescent="0.25">
      <c r="A1086" s="24">
        <v>101</v>
      </c>
      <c r="B1086" s="25">
        <v>45383</v>
      </c>
      <c r="C1086" s="24">
        <v>1496</v>
      </c>
      <c r="D1086" s="24" t="s">
        <v>128</v>
      </c>
      <c r="E1086" s="24" t="s">
        <v>156</v>
      </c>
      <c r="F1086" s="26">
        <v>100</v>
      </c>
      <c r="G1086" s="26">
        <v>3.03</v>
      </c>
      <c r="H1086" s="26">
        <v>3.03</v>
      </c>
      <c r="I1086" s="23" t="str">
        <f>VLOOKUP(E1086,Config!A:B,2,FALSE)</f>
        <v>RNC</v>
      </c>
    </row>
    <row r="1087" spans="1:9" x14ac:dyDescent="0.25">
      <c r="A1087" s="24">
        <v>101</v>
      </c>
      <c r="B1087" s="25">
        <v>45383</v>
      </c>
      <c r="C1087" s="24">
        <v>1496</v>
      </c>
      <c r="D1087" s="24" t="s">
        <v>128</v>
      </c>
      <c r="E1087" s="24" t="s">
        <v>157</v>
      </c>
      <c r="F1087" s="26">
        <v>80</v>
      </c>
      <c r="G1087" s="26">
        <v>3.03</v>
      </c>
      <c r="H1087" s="26">
        <v>2.42</v>
      </c>
      <c r="I1087" s="23" t="str">
        <f>VLOOKUP(E1087,Config!A:B,2,FALSE)</f>
        <v>Certificados</v>
      </c>
    </row>
    <row r="1088" spans="1:9" x14ac:dyDescent="0.25">
      <c r="A1088" s="24">
        <v>101</v>
      </c>
      <c r="B1088" s="25">
        <v>45383</v>
      </c>
      <c r="C1088" s="24">
        <v>1497</v>
      </c>
      <c r="D1088" s="24" t="s">
        <v>211</v>
      </c>
      <c r="E1088" s="24" t="s">
        <v>154</v>
      </c>
      <c r="F1088" s="26">
        <v>50</v>
      </c>
      <c r="G1088" s="26">
        <v>75</v>
      </c>
      <c r="H1088" s="26">
        <v>37.5</v>
      </c>
      <c r="I1088" s="23" t="str">
        <f>VLOOKUP(E1088,Config!A:B,2,FALSE)</f>
        <v>Entrega</v>
      </c>
    </row>
    <row r="1089" spans="1:9" x14ac:dyDescent="0.25">
      <c r="A1089" s="24">
        <v>101</v>
      </c>
      <c r="B1089" s="25">
        <v>45383</v>
      </c>
      <c r="C1089" s="24">
        <v>1497</v>
      </c>
      <c r="D1089" s="24" t="s">
        <v>211</v>
      </c>
      <c r="E1089" s="24" t="s">
        <v>155</v>
      </c>
      <c r="F1089" s="26">
        <v>100</v>
      </c>
      <c r="G1089" s="26">
        <v>8.33</v>
      </c>
      <c r="H1089" s="26">
        <v>8.33</v>
      </c>
      <c r="I1089" s="23" t="str">
        <f>VLOOKUP(E1089,Config!A:B,2,FALSE)</f>
        <v>Interrupções no Cliente</v>
      </c>
    </row>
    <row r="1090" spans="1:9" x14ac:dyDescent="0.25">
      <c r="A1090" s="24">
        <v>101</v>
      </c>
      <c r="B1090" s="25">
        <v>45383</v>
      </c>
      <c r="C1090" s="24">
        <v>1497</v>
      </c>
      <c r="D1090" s="24" t="s">
        <v>211</v>
      </c>
      <c r="E1090" s="24" t="s">
        <v>156</v>
      </c>
      <c r="F1090" s="26">
        <v>100</v>
      </c>
      <c r="G1090" s="26">
        <v>8.33</v>
      </c>
      <c r="H1090" s="26">
        <v>8.33</v>
      </c>
      <c r="I1090" s="23" t="str">
        <f>VLOOKUP(E1090,Config!A:B,2,FALSE)</f>
        <v>RNC</v>
      </c>
    </row>
    <row r="1091" spans="1:9" x14ac:dyDescent="0.25">
      <c r="A1091" s="24">
        <v>101</v>
      </c>
      <c r="B1091" s="25">
        <v>45383</v>
      </c>
      <c r="C1091" s="24">
        <v>1497</v>
      </c>
      <c r="D1091" s="24" t="s">
        <v>211</v>
      </c>
      <c r="E1091" s="24" t="s">
        <v>157</v>
      </c>
      <c r="F1091" s="26">
        <v>80</v>
      </c>
      <c r="G1091" s="26">
        <v>8.34</v>
      </c>
      <c r="H1091" s="26">
        <v>6.67</v>
      </c>
      <c r="I1091" s="23" t="str">
        <f>VLOOKUP(E1091,Config!A:B,2,FALSE)</f>
        <v>Certificados</v>
      </c>
    </row>
    <row r="1092" spans="1:9" x14ac:dyDescent="0.25">
      <c r="A1092" s="24">
        <v>101</v>
      </c>
      <c r="B1092" s="25">
        <v>45383</v>
      </c>
      <c r="C1092" s="24">
        <v>1745</v>
      </c>
      <c r="D1092" s="24" t="s">
        <v>394</v>
      </c>
      <c r="E1092" s="24" t="s">
        <v>154</v>
      </c>
      <c r="F1092" s="26">
        <v>0</v>
      </c>
      <c r="G1092" s="26">
        <v>100</v>
      </c>
      <c r="H1092" s="26">
        <v>0</v>
      </c>
      <c r="I1092" s="23" t="str">
        <f>VLOOKUP(E1092,Config!A:B,2,FALSE)</f>
        <v>Entrega</v>
      </c>
    </row>
    <row r="1093" spans="1:9" x14ac:dyDescent="0.25">
      <c r="A1093" s="24">
        <v>101</v>
      </c>
      <c r="B1093" s="25">
        <v>45383</v>
      </c>
      <c r="C1093" s="24">
        <v>1779</v>
      </c>
      <c r="D1093" s="24" t="s">
        <v>212</v>
      </c>
      <c r="E1093" s="24" t="s">
        <v>154</v>
      </c>
      <c r="F1093" s="26">
        <v>26.666699999999999</v>
      </c>
      <c r="G1093" s="26">
        <v>100</v>
      </c>
      <c r="H1093" s="26">
        <v>26.67</v>
      </c>
      <c r="I1093" s="23" t="str">
        <f>VLOOKUP(E1093,Config!A:B,2,FALSE)</f>
        <v>Entrega</v>
      </c>
    </row>
    <row r="1094" spans="1:9" x14ac:dyDescent="0.25">
      <c r="A1094" s="24">
        <v>101</v>
      </c>
      <c r="B1094" s="25">
        <v>45383</v>
      </c>
      <c r="C1094" s="24">
        <v>1781</v>
      </c>
      <c r="D1094" s="24" t="s">
        <v>306</v>
      </c>
      <c r="E1094" s="24" t="s">
        <v>154</v>
      </c>
      <c r="F1094" s="26">
        <v>100</v>
      </c>
      <c r="G1094" s="26">
        <v>100</v>
      </c>
      <c r="H1094" s="26">
        <v>100</v>
      </c>
      <c r="I1094" s="23" t="str">
        <f>VLOOKUP(E1094,Config!A:B,2,FALSE)</f>
        <v>Entrega</v>
      </c>
    </row>
    <row r="1095" spans="1:9" x14ac:dyDescent="0.25">
      <c r="A1095" s="24">
        <v>101</v>
      </c>
      <c r="B1095" s="25">
        <v>45383</v>
      </c>
      <c r="C1095" s="24">
        <v>1784</v>
      </c>
      <c r="D1095" s="24" t="s">
        <v>197</v>
      </c>
      <c r="E1095" s="24" t="s">
        <v>154</v>
      </c>
      <c r="F1095" s="26">
        <v>75</v>
      </c>
      <c r="G1095" s="26">
        <v>100</v>
      </c>
      <c r="H1095" s="26">
        <v>75</v>
      </c>
      <c r="I1095" s="23" t="str">
        <f>VLOOKUP(E1095,Config!A:B,2,FALSE)</f>
        <v>Entrega</v>
      </c>
    </row>
    <row r="1096" spans="1:9" x14ac:dyDescent="0.25">
      <c r="A1096" s="24">
        <v>101</v>
      </c>
      <c r="B1096" s="25">
        <v>45383</v>
      </c>
      <c r="C1096" s="24">
        <v>1796</v>
      </c>
      <c r="D1096" s="24" t="s">
        <v>59</v>
      </c>
      <c r="E1096" s="24" t="s">
        <v>155</v>
      </c>
      <c r="F1096" s="26">
        <v>100</v>
      </c>
      <c r="G1096" s="26">
        <v>33.33</v>
      </c>
      <c r="H1096" s="26">
        <v>33.33</v>
      </c>
      <c r="I1096" s="23" t="str">
        <f>VLOOKUP(E1096,Config!A:B,2,FALSE)</f>
        <v>Interrupções no Cliente</v>
      </c>
    </row>
    <row r="1097" spans="1:9" x14ac:dyDescent="0.25">
      <c r="A1097" s="24">
        <v>101</v>
      </c>
      <c r="B1097" s="25">
        <v>45383</v>
      </c>
      <c r="C1097" s="24">
        <v>1796</v>
      </c>
      <c r="D1097" s="24" t="s">
        <v>59</v>
      </c>
      <c r="E1097" s="24" t="s">
        <v>156</v>
      </c>
      <c r="F1097" s="26">
        <v>100</v>
      </c>
      <c r="G1097" s="26">
        <v>33.33</v>
      </c>
      <c r="H1097" s="26">
        <v>33.33</v>
      </c>
      <c r="I1097" s="23" t="str">
        <f>VLOOKUP(E1097,Config!A:B,2,FALSE)</f>
        <v>RNC</v>
      </c>
    </row>
    <row r="1098" spans="1:9" x14ac:dyDescent="0.25">
      <c r="A1098" s="24">
        <v>101</v>
      </c>
      <c r="B1098" s="25">
        <v>45383</v>
      </c>
      <c r="C1098" s="24">
        <v>1796</v>
      </c>
      <c r="D1098" s="24" t="s">
        <v>59</v>
      </c>
      <c r="E1098" s="24" t="s">
        <v>157</v>
      </c>
      <c r="F1098" s="26">
        <v>100</v>
      </c>
      <c r="G1098" s="26">
        <v>33.340000000000003</v>
      </c>
      <c r="H1098" s="26">
        <v>33.340000000000003</v>
      </c>
      <c r="I1098" s="23" t="str">
        <f>VLOOKUP(E1098,Config!A:B,2,FALSE)</f>
        <v>Certificados</v>
      </c>
    </row>
    <row r="1099" spans="1:9" x14ac:dyDescent="0.25">
      <c r="A1099" s="24">
        <v>101</v>
      </c>
      <c r="B1099" s="25">
        <v>45383</v>
      </c>
      <c r="C1099" s="24">
        <v>1806</v>
      </c>
      <c r="D1099" s="24" t="s">
        <v>4</v>
      </c>
      <c r="E1099" s="24" t="s">
        <v>155</v>
      </c>
      <c r="F1099" s="26">
        <v>100</v>
      </c>
      <c r="G1099" s="26">
        <v>33.33</v>
      </c>
      <c r="H1099" s="26">
        <v>33.33</v>
      </c>
      <c r="I1099" s="23" t="str">
        <f>VLOOKUP(E1099,Config!A:B,2,FALSE)</f>
        <v>Interrupções no Cliente</v>
      </c>
    </row>
    <row r="1100" spans="1:9" x14ac:dyDescent="0.25">
      <c r="A1100" s="24">
        <v>101</v>
      </c>
      <c r="B1100" s="25">
        <v>45383</v>
      </c>
      <c r="C1100" s="24">
        <v>1806</v>
      </c>
      <c r="D1100" s="24" t="s">
        <v>4</v>
      </c>
      <c r="E1100" s="24" t="s">
        <v>156</v>
      </c>
      <c r="F1100" s="26">
        <v>100</v>
      </c>
      <c r="G1100" s="26">
        <v>33.33</v>
      </c>
      <c r="H1100" s="26">
        <v>33.33</v>
      </c>
      <c r="I1100" s="23" t="str">
        <f>VLOOKUP(E1100,Config!A:B,2,FALSE)</f>
        <v>RNC</v>
      </c>
    </row>
    <row r="1101" spans="1:9" x14ac:dyDescent="0.25">
      <c r="A1101" s="24">
        <v>101</v>
      </c>
      <c r="B1101" s="25">
        <v>45383</v>
      </c>
      <c r="C1101" s="24">
        <v>1806</v>
      </c>
      <c r="D1101" s="24" t="s">
        <v>4</v>
      </c>
      <c r="E1101" s="24" t="s">
        <v>157</v>
      </c>
      <c r="F1101" s="26">
        <v>90</v>
      </c>
      <c r="G1101" s="26">
        <v>33.340000000000003</v>
      </c>
      <c r="H1101" s="26">
        <v>30.01</v>
      </c>
      <c r="I1101" s="23" t="str">
        <f>VLOOKUP(E1101,Config!A:B,2,FALSE)</f>
        <v>Certificados</v>
      </c>
    </row>
    <row r="1102" spans="1:9" x14ac:dyDescent="0.25">
      <c r="A1102" s="24">
        <v>101</v>
      </c>
      <c r="B1102" s="25">
        <v>45383</v>
      </c>
      <c r="C1102" s="24">
        <v>1811</v>
      </c>
      <c r="D1102" s="24" t="s">
        <v>44</v>
      </c>
      <c r="E1102" s="24" t="s">
        <v>155</v>
      </c>
      <c r="F1102" s="26">
        <v>100</v>
      </c>
      <c r="G1102" s="26">
        <v>33.33</v>
      </c>
      <c r="H1102" s="26">
        <v>33.33</v>
      </c>
      <c r="I1102" s="23" t="str">
        <f>VLOOKUP(E1102,Config!A:B,2,FALSE)</f>
        <v>Interrupções no Cliente</v>
      </c>
    </row>
    <row r="1103" spans="1:9" x14ac:dyDescent="0.25">
      <c r="A1103" s="24">
        <v>101</v>
      </c>
      <c r="B1103" s="25">
        <v>45383</v>
      </c>
      <c r="C1103" s="24">
        <v>1811</v>
      </c>
      <c r="D1103" s="24" t="s">
        <v>44</v>
      </c>
      <c r="E1103" s="24" t="s">
        <v>156</v>
      </c>
      <c r="F1103" s="26">
        <v>100</v>
      </c>
      <c r="G1103" s="26">
        <v>33.33</v>
      </c>
      <c r="H1103" s="26">
        <v>33.33</v>
      </c>
      <c r="I1103" s="23" t="str">
        <f>VLOOKUP(E1103,Config!A:B,2,FALSE)</f>
        <v>RNC</v>
      </c>
    </row>
    <row r="1104" spans="1:9" x14ac:dyDescent="0.25">
      <c r="A1104" s="24">
        <v>101</v>
      </c>
      <c r="B1104" s="25">
        <v>45383</v>
      </c>
      <c r="C1104" s="24">
        <v>1811</v>
      </c>
      <c r="D1104" s="24" t="s">
        <v>44</v>
      </c>
      <c r="E1104" s="24" t="s">
        <v>157</v>
      </c>
      <c r="F1104" s="26">
        <v>80</v>
      </c>
      <c r="G1104" s="26">
        <v>33.340000000000003</v>
      </c>
      <c r="H1104" s="26">
        <v>26.67</v>
      </c>
      <c r="I1104" s="23" t="str">
        <f>VLOOKUP(E1104,Config!A:B,2,FALSE)</f>
        <v>Certificados</v>
      </c>
    </row>
    <row r="1105" spans="1:9" x14ac:dyDescent="0.25">
      <c r="A1105" s="24">
        <v>101</v>
      </c>
      <c r="B1105" s="25">
        <v>45383</v>
      </c>
      <c r="C1105" s="24">
        <v>1813</v>
      </c>
      <c r="D1105" s="24" t="s">
        <v>395</v>
      </c>
      <c r="E1105" s="24" t="s">
        <v>154</v>
      </c>
      <c r="F1105" s="26">
        <v>0</v>
      </c>
      <c r="G1105" s="26">
        <v>100</v>
      </c>
      <c r="H1105" s="26">
        <v>0</v>
      </c>
      <c r="I1105" s="23" t="str">
        <f>VLOOKUP(E1105,Config!A:B,2,FALSE)</f>
        <v>Entrega</v>
      </c>
    </row>
    <row r="1106" spans="1:9" x14ac:dyDescent="0.25">
      <c r="A1106" s="24">
        <v>101</v>
      </c>
      <c r="B1106" s="25">
        <v>45383</v>
      </c>
      <c r="C1106" s="24">
        <v>1815</v>
      </c>
      <c r="D1106" s="24" t="s">
        <v>219</v>
      </c>
      <c r="E1106" s="24" t="s">
        <v>154</v>
      </c>
      <c r="F1106" s="26">
        <v>100</v>
      </c>
      <c r="G1106" s="26">
        <v>100</v>
      </c>
      <c r="H1106" s="26">
        <v>100</v>
      </c>
      <c r="I1106" s="23" t="str">
        <f>VLOOKUP(E1106,Config!A:B,2,FALSE)</f>
        <v>Entrega</v>
      </c>
    </row>
    <row r="1107" spans="1:9" x14ac:dyDescent="0.25">
      <c r="A1107" s="24">
        <v>101</v>
      </c>
      <c r="B1107" s="25">
        <v>45383</v>
      </c>
      <c r="C1107" s="24">
        <v>1816</v>
      </c>
      <c r="D1107" s="24" t="s">
        <v>213</v>
      </c>
      <c r="E1107" s="24" t="s">
        <v>154</v>
      </c>
      <c r="F1107" s="26">
        <v>100</v>
      </c>
      <c r="G1107" s="26">
        <v>100</v>
      </c>
      <c r="H1107" s="26">
        <v>100</v>
      </c>
      <c r="I1107" s="23" t="str">
        <f>VLOOKUP(E1107,Config!A:B,2,FALSE)</f>
        <v>Entrega</v>
      </c>
    </row>
    <row r="1108" spans="1:9" x14ac:dyDescent="0.25">
      <c r="A1108" s="24">
        <v>101</v>
      </c>
      <c r="B1108" s="25">
        <v>45383</v>
      </c>
      <c r="C1108" s="24">
        <v>1823</v>
      </c>
      <c r="D1108" s="24" t="s">
        <v>214</v>
      </c>
      <c r="E1108" s="24" t="s">
        <v>154</v>
      </c>
      <c r="F1108" s="26">
        <v>100</v>
      </c>
      <c r="G1108" s="26">
        <v>50</v>
      </c>
      <c r="H1108" s="26">
        <v>50</v>
      </c>
      <c r="I1108" s="23" t="str">
        <f>VLOOKUP(E1108,Config!A:B,2,FALSE)</f>
        <v>Entrega</v>
      </c>
    </row>
    <row r="1109" spans="1:9" x14ac:dyDescent="0.25">
      <c r="A1109" s="24">
        <v>101</v>
      </c>
      <c r="B1109" s="25">
        <v>45383</v>
      </c>
      <c r="C1109" s="24">
        <v>1823</v>
      </c>
      <c r="D1109" s="24" t="s">
        <v>214</v>
      </c>
      <c r="E1109" s="24" t="s">
        <v>155</v>
      </c>
      <c r="F1109" s="26">
        <v>100</v>
      </c>
      <c r="G1109" s="26">
        <v>16.670000000000002</v>
      </c>
      <c r="H1109" s="26">
        <v>16.670000000000002</v>
      </c>
      <c r="I1109" s="23" t="str">
        <f>VLOOKUP(E1109,Config!A:B,2,FALSE)</f>
        <v>Interrupções no Cliente</v>
      </c>
    </row>
    <row r="1110" spans="1:9" x14ac:dyDescent="0.25">
      <c r="A1110" s="24">
        <v>101</v>
      </c>
      <c r="B1110" s="25">
        <v>45383</v>
      </c>
      <c r="C1110" s="24">
        <v>1823</v>
      </c>
      <c r="D1110" s="24" t="s">
        <v>214</v>
      </c>
      <c r="E1110" s="24" t="s">
        <v>156</v>
      </c>
      <c r="F1110" s="26">
        <v>100</v>
      </c>
      <c r="G1110" s="26">
        <v>16.670000000000002</v>
      </c>
      <c r="H1110" s="26">
        <v>16.670000000000002</v>
      </c>
      <c r="I1110" s="23" t="str">
        <f>VLOOKUP(E1110,Config!A:B,2,FALSE)</f>
        <v>RNC</v>
      </c>
    </row>
    <row r="1111" spans="1:9" x14ac:dyDescent="0.25">
      <c r="A1111" s="24">
        <v>101</v>
      </c>
      <c r="B1111" s="25">
        <v>45383</v>
      </c>
      <c r="C1111" s="24">
        <v>1823</v>
      </c>
      <c r="D1111" s="24" t="s">
        <v>214</v>
      </c>
      <c r="E1111" s="24" t="s">
        <v>157</v>
      </c>
      <c r="F1111" s="26">
        <v>80</v>
      </c>
      <c r="G1111" s="26">
        <v>16.66</v>
      </c>
      <c r="H1111" s="26">
        <v>13.34</v>
      </c>
      <c r="I1111" s="23" t="str">
        <f>VLOOKUP(E1111,Config!A:B,2,FALSE)</f>
        <v>Certificados</v>
      </c>
    </row>
    <row r="1112" spans="1:9" x14ac:dyDescent="0.25">
      <c r="A1112" s="24">
        <v>101</v>
      </c>
      <c r="B1112" s="25">
        <v>45383</v>
      </c>
      <c r="C1112" s="24">
        <v>1827</v>
      </c>
      <c r="D1112" s="24" t="s">
        <v>13</v>
      </c>
      <c r="E1112" s="24" t="s">
        <v>155</v>
      </c>
      <c r="F1112" s="26">
        <v>100</v>
      </c>
      <c r="G1112" s="26">
        <v>33.33</v>
      </c>
      <c r="H1112" s="26">
        <v>33.33</v>
      </c>
      <c r="I1112" s="23" t="str">
        <f>VLOOKUP(E1112,Config!A:B,2,FALSE)</f>
        <v>Interrupções no Cliente</v>
      </c>
    </row>
    <row r="1113" spans="1:9" x14ac:dyDescent="0.25">
      <c r="A1113" s="24">
        <v>101</v>
      </c>
      <c r="B1113" s="25">
        <v>45383</v>
      </c>
      <c r="C1113" s="24">
        <v>1827</v>
      </c>
      <c r="D1113" s="24" t="s">
        <v>13</v>
      </c>
      <c r="E1113" s="24" t="s">
        <v>156</v>
      </c>
      <c r="F1113" s="26">
        <v>100</v>
      </c>
      <c r="G1113" s="26">
        <v>33.33</v>
      </c>
      <c r="H1113" s="26">
        <v>33.33</v>
      </c>
      <c r="I1113" s="23" t="str">
        <f>VLOOKUP(E1113,Config!A:B,2,FALSE)</f>
        <v>RNC</v>
      </c>
    </row>
    <row r="1114" spans="1:9" x14ac:dyDescent="0.25">
      <c r="A1114" s="24">
        <v>101</v>
      </c>
      <c r="B1114" s="25">
        <v>45383</v>
      </c>
      <c r="C1114" s="24">
        <v>1827</v>
      </c>
      <c r="D1114" s="24" t="s">
        <v>13</v>
      </c>
      <c r="E1114" s="24" t="s">
        <v>157</v>
      </c>
      <c r="F1114" s="26">
        <v>90</v>
      </c>
      <c r="G1114" s="26">
        <v>33.340000000000003</v>
      </c>
      <c r="H1114" s="26">
        <v>30.01</v>
      </c>
      <c r="I1114" s="23" t="str">
        <f>VLOOKUP(E1114,Config!A:B,2,FALSE)</f>
        <v>Certificados</v>
      </c>
    </row>
    <row r="1115" spans="1:9" x14ac:dyDescent="0.25">
      <c r="A1115" s="24">
        <v>101</v>
      </c>
      <c r="B1115" s="25">
        <v>45383</v>
      </c>
      <c r="C1115" s="24">
        <v>1828</v>
      </c>
      <c r="D1115" s="24" t="s">
        <v>132</v>
      </c>
      <c r="E1115" s="24" t="s">
        <v>154</v>
      </c>
      <c r="F1115" s="26">
        <v>94.539400000000001</v>
      </c>
      <c r="G1115" s="26">
        <v>90</v>
      </c>
      <c r="H1115" s="26">
        <v>85.09</v>
      </c>
      <c r="I1115" s="23" t="str">
        <f>VLOOKUP(E1115,Config!A:B,2,FALSE)</f>
        <v>Entrega</v>
      </c>
    </row>
    <row r="1116" spans="1:9" x14ac:dyDescent="0.25">
      <c r="A1116" s="24">
        <v>101</v>
      </c>
      <c r="B1116" s="25">
        <v>45383</v>
      </c>
      <c r="C1116" s="24">
        <v>1828</v>
      </c>
      <c r="D1116" s="24" t="s">
        <v>132</v>
      </c>
      <c r="E1116" s="24" t="s">
        <v>155</v>
      </c>
      <c r="F1116" s="26">
        <v>100</v>
      </c>
      <c r="G1116" s="26">
        <v>3.33</v>
      </c>
      <c r="H1116" s="26">
        <v>3.33</v>
      </c>
      <c r="I1116" s="23" t="str">
        <f>VLOOKUP(E1116,Config!A:B,2,FALSE)</f>
        <v>Interrupções no Cliente</v>
      </c>
    </row>
    <row r="1117" spans="1:9" x14ac:dyDescent="0.25">
      <c r="A1117" s="24">
        <v>101</v>
      </c>
      <c r="B1117" s="25">
        <v>45383</v>
      </c>
      <c r="C1117" s="24">
        <v>1828</v>
      </c>
      <c r="D1117" s="24" t="s">
        <v>132</v>
      </c>
      <c r="E1117" s="24" t="s">
        <v>156</v>
      </c>
      <c r="F1117" s="26">
        <v>100</v>
      </c>
      <c r="G1117" s="26">
        <v>3.33</v>
      </c>
      <c r="H1117" s="26">
        <v>3.33</v>
      </c>
      <c r="I1117" s="23" t="str">
        <f>VLOOKUP(E1117,Config!A:B,2,FALSE)</f>
        <v>RNC</v>
      </c>
    </row>
    <row r="1118" spans="1:9" x14ac:dyDescent="0.25">
      <c r="A1118" s="24">
        <v>101</v>
      </c>
      <c r="B1118" s="25">
        <v>45383</v>
      </c>
      <c r="C1118" s="24">
        <v>1828</v>
      </c>
      <c r="D1118" s="24" t="s">
        <v>132</v>
      </c>
      <c r="E1118" s="24" t="s">
        <v>157</v>
      </c>
      <c r="F1118" s="26">
        <v>80</v>
      </c>
      <c r="G1118" s="26">
        <v>3.33</v>
      </c>
      <c r="H1118" s="26">
        <v>2.66</v>
      </c>
      <c r="I1118" s="23" t="str">
        <f>VLOOKUP(E1118,Config!A:B,2,FALSE)</f>
        <v>Certificados</v>
      </c>
    </row>
    <row r="1119" spans="1:9" x14ac:dyDescent="0.25">
      <c r="A1119" s="24">
        <v>101</v>
      </c>
      <c r="B1119" s="25">
        <v>45383</v>
      </c>
      <c r="C1119" s="24">
        <v>1829</v>
      </c>
      <c r="D1119" s="24" t="s">
        <v>78</v>
      </c>
      <c r="E1119" s="24" t="s">
        <v>155</v>
      </c>
      <c r="F1119" s="26">
        <v>100</v>
      </c>
      <c r="G1119" s="26">
        <v>33.33</v>
      </c>
      <c r="H1119" s="26">
        <v>33.33</v>
      </c>
      <c r="I1119" s="23" t="str">
        <f>VLOOKUP(E1119,Config!A:B,2,FALSE)</f>
        <v>Interrupções no Cliente</v>
      </c>
    </row>
    <row r="1120" spans="1:9" x14ac:dyDescent="0.25">
      <c r="A1120" s="24">
        <v>101</v>
      </c>
      <c r="B1120" s="25">
        <v>45383</v>
      </c>
      <c r="C1120" s="24">
        <v>1829</v>
      </c>
      <c r="D1120" s="24" t="s">
        <v>78</v>
      </c>
      <c r="E1120" s="24" t="s">
        <v>156</v>
      </c>
      <c r="F1120" s="26">
        <v>100</v>
      </c>
      <c r="G1120" s="26">
        <v>33.33</v>
      </c>
      <c r="H1120" s="26">
        <v>33.33</v>
      </c>
      <c r="I1120" s="23" t="str">
        <f>VLOOKUP(E1120,Config!A:B,2,FALSE)</f>
        <v>RNC</v>
      </c>
    </row>
    <row r="1121" spans="1:9" x14ac:dyDescent="0.25">
      <c r="A1121" s="24">
        <v>101</v>
      </c>
      <c r="B1121" s="25">
        <v>45383</v>
      </c>
      <c r="C1121" s="24">
        <v>1829</v>
      </c>
      <c r="D1121" s="24" t="s">
        <v>78</v>
      </c>
      <c r="E1121" s="24" t="s">
        <v>157</v>
      </c>
      <c r="F1121" s="26">
        <v>100</v>
      </c>
      <c r="G1121" s="26">
        <v>33.340000000000003</v>
      </c>
      <c r="H1121" s="26">
        <v>33.340000000000003</v>
      </c>
      <c r="I1121" s="23" t="str">
        <f>VLOOKUP(E1121,Config!A:B,2,FALSE)</f>
        <v>Certificados</v>
      </c>
    </row>
    <row r="1122" spans="1:9" x14ac:dyDescent="0.25">
      <c r="A1122" s="24">
        <v>101</v>
      </c>
      <c r="B1122" s="25">
        <v>45383</v>
      </c>
      <c r="C1122" s="24">
        <v>1832</v>
      </c>
      <c r="D1122" s="24" t="s">
        <v>18</v>
      </c>
      <c r="E1122" s="24" t="s">
        <v>154</v>
      </c>
      <c r="F1122" s="26">
        <v>100</v>
      </c>
      <c r="G1122" s="26">
        <v>100</v>
      </c>
      <c r="H1122" s="26">
        <v>100</v>
      </c>
      <c r="I1122" s="23" t="str">
        <f>VLOOKUP(E1122,Config!A:B,2,FALSE)</f>
        <v>Entrega</v>
      </c>
    </row>
    <row r="1123" spans="1:9" x14ac:dyDescent="0.25">
      <c r="A1123" s="24">
        <v>101</v>
      </c>
      <c r="B1123" s="25">
        <v>45383</v>
      </c>
      <c r="C1123" s="24">
        <v>1874</v>
      </c>
      <c r="D1123" s="24" t="s">
        <v>86</v>
      </c>
      <c r="E1123" s="24" t="s">
        <v>154</v>
      </c>
      <c r="F1123" s="26">
        <v>33.333300000000001</v>
      </c>
      <c r="G1123" s="26">
        <v>100</v>
      </c>
      <c r="H1123" s="26">
        <v>33.33</v>
      </c>
      <c r="I1123" s="23" t="str">
        <f>VLOOKUP(E1123,Config!A:B,2,FALSE)</f>
        <v>Entrega</v>
      </c>
    </row>
    <row r="1124" spans="1:9" x14ac:dyDescent="0.25">
      <c r="A1124" s="24">
        <v>101</v>
      </c>
      <c r="B1124" s="25">
        <v>45383</v>
      </c>
      <c r="C1124" s="24">
        <v>1875</v>
      </c>
      <c r="D1124" s="24" t="s">
        <v>86</v>
      </c>
      <c r="E1124" s="24" t="s">
        <v>154</v>
      </c>
      <c r="F1124" s="26">
        <v>66.666700000000006</v>
      </c>
      <c r="G1124" s="26">
        <v>66.67</v>
      </c>
      <c r="H1124" s="26">
        <v>44.45</v>
      </c>
      <c r="I1124" s="23" t="str">
        <f>VLOOKUP(E1124,Config!A:B,2,FALSE)</f>
        <v>Entrega</v>
      </c>
    </row>
    <row r="1125" spans="1:9" x14ac:dyDescent="0.25">
      <c r="A1125" s="24">
        <v>101</v>
      </c>
      <c r="B1125" s="25">
        <v>45383</v>
      </c>
      <c r="C1125" s="24">
        <v>1875</v>
      </c>
      <c r="D1125" s="24" t="s">
        <v>86</v>
      </c>
      <c r="E1125" s="24" t="s">
        <v>155</v>
      </c>
      <c r="F1125" s="26">
        <v>100</v>
      </c>
      <c r="G1125" s="26">
        <v>11.11</v>
      </c>
      <c r="H1125" s="26">
        <v>11.11</v>
      </c>
      <c r="I1125" s="23" t="str">
        <f>VLOOKUP(E1125,Config!A:B,2,FALSE)</f>
        <v>Interrupções no Cliente</v>
      </c>
    </row>
    <row r="1126" spans="1:9" x14ac:dyDescent="0.25">
      <c r="A1126" s="24">
        <v>101</v>
      </c>
      <c r="B1126" s="25">
        <v>45383</v>
      </c>
      <c r="C1126" s="24">
        <v>1875</v>
      </c>
      <c r="D1126" s="24" t="s">
        <v>86</v>
      </c>
      <c r="E1126" s="24" t="s">
        <v>156</v>
      </c>
      <c r="F1126" s="26">
        <v>100</v>
      </c>
      <c r="G1126" s="26">
        <v>11.11</v>
      </c>
      <c r="H1126" s="26">
        <v>11.11</v>
      </c>
      <c r="I1126" s="23" t="str">
        <f>VLOOKUP(E1126,Config!A:B,2,FALSE)</f>
        <v>RNC</v>
      </c>
    </row>
    <row r="1127" spans="1:9" x14ac:dyDescent="0.25">
      <c r="A1127" s="24">
        <v>101</v>
      </c>
      <c r="B1127" s="25">
        <v>45383</v>
      </c>
      <c r="C1127" s="24">
        <v>1875</v>
      </c>
      <c r="D1127" s="24" t="s">
        <v>86</v>
      </c>
      <c r="E1127" s="24" t="s">
        <v>157</v>
      </c>
      <c r="F1127" s="26">
        <v>100</v>
      </c>
      <c r="G1127" s="26">
        <v>11.11</v>
      </c>
      <c r="H1127" s="26">
        <v>11.11</v>
      </c>
      <c r="I1127" s="23" t="str">
        <f>VLOOKUP(E1127,Config!A:B,2,FALSE)</f>
        <v>Certificados</v>
      </c>
    </row>
    <row r="1128" spans="1:9" x14ac:dyDescent="0.25">
      <c r="A1128" s="24">
        <v>101</v>
      </c>
      <c r="B1128" s="25">
        <v>45383</v>
      </c>
      <c r="C1128" s="24">
        <v>1883</v>
      </c>
      <c r="D1128" s="24" t="s">
        <v>382</v>
      </c>
      <c r="E1128" s="24" t="s">
        <v>154</v>
      </c>
      <c r="F1128" s="26">
        <v>0</v>
      </c>
      <c r="G1128" s="26">
        <v>100</v>
      </c>
      <c r="H1128" s="26">
        <v>0</v>
      </c>
      <c r="I1128" s="23" t="str">
        <f>VLOOKUP(E1128,Config!A:B,2,FALSE)</f>
        <v>Entrega</v>
      </c>
    </row>
    <row r="1129" spans="1:9" x14ac:dyDescent="0.25">
      <c r="A1129" s="24">
        <v>101</v>
      </c>
      <c r="B1129" s="25">
        <v>45383</v>
      </c>
      <c r="C1129" s="24">
        <v>1896</v>
      </c>
      <c r="D1129" s="24" t="s">
        <v>396</v>
      </c>
      <c r="E1129" s="24" t="s">
        <v>154</v>
      </c>
      <c r="F1129" s="26">
        <v>0</v>
      </c>
      <c r="G1129" s="26">
        <v>100</v>
      </c>
      <c r="H1129" s="26">
        <v>0</v>
      </c>
      <c r="I1129" s="23" t="str">
        <f>VLOOKUP(E1129,Config!A:B,2,FALSE)</f>
        <v>Entrega</v>
      </c>
    </row>
    <row r="1130" spans="1:9" x14ac:dyDescent="0.25">
      <c r="A1130" s="24">
        <v>101</v>
      </c>
      <c r="B1130" s="25">
        <v>45383</v>
      </c>
      <c r="C1130" s="24">
        <v>1903</v>
      </c>
      <c r="D1130" s="24" t="s">
        <v>99</v>
      </c>
      <c r="E1130" s="24" t="s">
        <v>155</v>
      </c>
      <c r="F1130" s="26">
        <v>100</v>
      </c>
      <c r="G1130" s="26">
        <v>33.33</v>
      </c>
      <c r="H1130" s="26">
        <v>33.33</v>
      </c>
      <c r="I1130" s="23" t="str">
        <f>VLOOKUP(E1130,Config!A:B,2,FALSE)</f>
        <v>Interrupções no Cliente</v>
      </c>
    </row>
    <row r="1131" spans="1:9" x14ac:dyDescent="0.25">
      <c r="A1131" s="24">
        <v>101</v>
      </c>
      <c r="B1131" s="25">
        <v>45383</v>
      </c>
      <c r="C1131" s="24">
        <v>1903</v>
      </c>
      <c r="D1131" s="24" t="s">
        <v>99</v>
      </c>
      <c r="E1131" s="24" t="s">
        <v>156</v>
      </c>
      <c r="F1131" s="26">
        <v>100</v>
      </c>
      <c r="G1131" s="26">
        <v>33.33</v>
      </c>
      <c r="H1131" s="26">
        <v>33.33</v>
      </c>
      <c r="I1131" s="23" t="str">
        <f>VLOOKUP(E1131,Config!A:B,2,FALSE)</f>
        <v>RNC</v>
      </c>
    </row>
    <row r="1132" spans="1:9" x14ac:dyDescent="0.25">
      <c r="A1132" s="24">
        <v>101</v>
      </c>
      <c r="B1132" s="25">
        <v>45383</v>
      </c>
      <c r="C1132" s="24">
        <v>1903</v>
      </c>
      <c r="D1132" s="24" t="s">
        <v>99</v>
      </c>
      <c r="E1132" s="24" t="s">
        <v>157</v>
      </c>
      <c r="F1132" s="26">
        <v>90</v>
      </c>
      <c r="G1132" s="26">
        <v>33.340000000000003</v>
      </c>
      <c r="H1132" s="26">
        <v>30.01</v>
      </c>
      <c r="I1132" s="23" t="str">
        <f>VLOOKUP(E1132,Config!A:B,2,FALSE)</f>
        <v>Certificados</v>
      </c>
    </row>
    <row r="1133" spans="1:9" x14ac:dyDescent="0.25">
      <c r="A1133" s="24">
        <v>101</v>
      </c>
      <c r="B1133" s="25">
        <v>45383</v>
      </c>
      <c r="C1133" s="24">
        <v>1904</v>
      </c>
      <c r="D1133" s="24" t="s">
        <v>383</v>
      </c>
      <c r="E1133" s="24" t="s">
        <v>154</v>
      </c>
      <c r="F1133" s="26">
        <v>20</v>
      </c>
      <c r="G1133" s="26">
        <v>100</v>
      </c>
      <c r="H1133" s="26">
        <v>20</v>
      </c>
      <c r="I1133" s="23" t="str">
        <f>VLOOKUP(E1133,Config!A:B,2,FALSE)</f>
        <v>Entrega</v>
      </c>
    </row>
    <row r="1134" spans="1:9" x14ac:dyDescent="0.25">
      <c r="A1134" s="24">
        <v>101</v>
      </c>
      <c r="B1134" s="25">
        <v>45383</v>
      </c>
      <c r="C1134" s="24">
        <v>1948</v>
      </c>
      <c r="D1134" s="24" t="s">
        <v>368</v>
      </c>
      <c r="E1134" s="24" t="s">
        <v>154</v>
      </c>
      <c r="F1134" s="26">
        <v>0</v>
      </c>
      <c r="G1134" s="26">
        <v>100</v>
      </c>
      <c r="H1134" s="26">
        <v>0</v>
      </c>
      <c r="I1134" s="23" t="str">
        <f>VLOOKUP(E1134,Config!A:B,2,FALSE)</f>
        <v>Entrega</v>
      </c>
    </row>
    <row r="1135" spans="1:9" x14ac:dyDescent="0.25">
      <c r="A1135" s="24">
        <v>101</v>
      </c>
      <c r="B1135" s="25">
        <v>45383</v>
      </c>
      <c r="C1135" s="24">
        <v>1992</v>
      </c>
      <c r="D1135" s="24" t="s">
        <v>24</v>
      </c>
      <c r="E1135" s="24" t="s">
        <v>154</v>
      </c>
      <c r="F1135" s="26">
        <v>100</v>
      </c>
      <c r="G1135" s="26">
        <v>50</v>
      </c>
      <c r="H1135" s="26">
        <v>50</v>
      </c>
      <c r="I1135" s="23" t="str">
        <f>VLOOKUP(E1135,Config!A:B,2,FALSE)</f>
        <v>Entrega</v>
      </c>
    </row>
    <row r="1136" spans="1:9" x14ac:dyDescent="0.25">
      <c r="A1136" s="24">
        <v>101</v>
      </c>
      <c r="B1136" s="25">
        <v>45383</v>
      </c>
      <c r="C1136" s="24">
        <v>1992</v>
      </c>
      <c r="D1136" s="24" t="s">
        <v>24</v>
      </c>
      <c r="E1136" s="24" t="s">
        <v>155</v>
      </c>
      <c r="F1136" s="26">
        <v>100</v>
      </c>
      <c r="G1136" s="26">
        <v>16.670000000000002</v>
      </c>
      <c r="H1136" s="26">
        <v>16.670000000000002</v>
      </c>
      <c r="I1136" s="23" t="str">
        <f>VLOOKUP(E1136,Config!A:B,2,FALSE)</f>
        <v>Interrupções no Cliente</v>
      </c>
    </row>
    <row r="1137" spans="1:9" x14ac:dyDescent="0.25">
      <c r="A1137" s="24">
        <v>101</v>
      </c>
      <c r="B1137" s="25">
        <v>45383</v>
      </c>
      <c r="C1137" s="24">
        <v>1992</v>
      </c>
      <c r="D1137" s="24" t="s">
        <v>24</v>
      </c>
      <c r="E1137" s="24" t="s">
        <v>156</v>
      </c>
      <c r="F1137" s="26">
        <v>100</v>
      </c>
      <c r="G1137" s="26">
        <v>16.670000000000002</v>
      </c>
      <c r="H1137" s="26">
        <v>16.670000000000002</v>
      </c>
      <c r="I1137" s="23" t="str">
        <f>VLOOKUP(E1137,Config!A:B,2,FALSE)</f>
        <v>RNC</v>
      </c>
    </row>
    <row r="1138" spans="1:9" x14ac:dyDescent="0.25">
      <c r="A1138" s="24">
        <v>101</v>
      </c>
      <c r="B1138" s="25">
        <v>45383</v>
      </c>
      <c r="C1138" s="24">
        <v>1992</v>
      </c>
      <c r="D1138" s="24" t="s">
        <v>24</v>
      </c>
      <c r="E1138" s="24" t="s">
        <v>157</v>
      </c>
      <c r="F1138" s="26">
        <v>80</v>
      </c>
      <c r="G1138" s="26">
        <v>16.66</v>
      </c>
      <c r="H1138" s="26">
        <v>13.34</v>
      </c>
      <c r="I1138" s="23" t="str">
        <f>VLOOKUP(E1138,Config!A:B,2,FALSE)</f>
        <v>Certificados</v>
      </c>
    </row>
    <row r="1139" spans="1:9" x14ac:dyDescent="0.25">
      <c r="A1139" s="24">
        <v>101</v>
      </c>
      <c r="B1139" s="25">
        <v>45383</v>
      </c>
      <c r="C1139" s="24">
        <v>1993</v>
      </c>
      <c r="D1139" s="24" t="s">
        <v>220</v>
      </c>
      <c r="E1139" s="24" t="s">
        <v>154</v>
      </c>
      <c r="F1139" s="26">
        <v>0</v>
      </c>
      <c r="G1139" s="26">
        <v>100</v>
      </c>
      <c r="H1139" s="26">
        <v>0</v>
      </c>
      <c r="I1139" s="23" t="str">
        <f>VLOOKUP(E1139,Config!A:B,2,FALSE)</f>
        <v>Entrega</v>
      </c>
    </row>
    <row r="1140" spans="1:9" x14ac:dyDescent="0.25">
      <c r="A1140" s="24">
        <v>101</v>
      </c>
      <c r="B1140" s="25">
        <v>45383</v>
      </c>
      <c r="C1140" s="24">
        <v>2011</v>
      </c>
      <c r="D1140" s="24" t="s">
        <v>370</v>
      </c>
      <c r="E1140" s="24" t="s">
        <v>154</v>
      </c>
      <c r="F1140" s="26">
        <v>0</v>
      </c>
      <c r="G1140" s="26">
        <v>100</v>
      </c>
      <c r="H1140" s="26">
        <v>0</v>
      </c>
      <c r="I1140" s="23" t="str">
        <f>VLOOKUP(E1140,Config!A:B,2,FALSE)</f>
        <v>Entrega</v>
      </c>
    </row>
    <row r="1141" spans="1:9" x14ac:dyDescent="0.25">
      <c r="A1141" s="24">
        <v>101</v>
      </c>
      <c r="B1141" s="25">
        <v>45383</v>
      </c>
      <c r="C1141" s="24">
        <v>2035</v>
      </c>
      <c r="D1141" s="24" t="s">
        <v>130</v>
      </c>
      <c r="E1141" s="24" t="s">
        <v>155</v>
      </c>
      <c r="F1141" s="26">
        <v>100</v>
      </c>
      <c r="G1141" s="26">
        <v>33.33</v>
      </c>
      <c r="H1141" s="26">
        <v>33.33</v>
      </c>
      <c r="I1141" s="23" t="str">
        <f>VLOOKUP(E1141,Config!A:B,2,FALSE)</f>
        <v>Interrupções no Cliente</v>
      </c>
    </row>
    <row r="1142" spans="1:9" x14ac:dyDescent="0.25">
      <c r="A1142" s="24">
        <v>101</v>
      </c>
      <c r="B1142" s="25">
        <v>45383</v>
      </c>
      <c r="C1142" s="24">
        <v>2035</v>
      </c>
      <c r="D1142" s="24" t="s">
        <v>130</v>
      </c>
      <c r="E1142" s="24" t="s">
        <v>156</v>
      </c>
      <c r="F1142" s="26">
        <v>100</v>
      </c>
      <c r="G1142" s="26">
        <v>33.33</v>
      </c>
      <c r="H1142" s="26">
        <v>33.33</v>
      </c>
      <c r="I1142" s="23" t="str">
        <f>VLOOKUP(E1142,Config!A:B,2,FALSE)</f>
        <v>RNC</v>
      </c>
    </row>
    <row r="1143" spans="1:9" x14ac:dyDescent="0.25">
      <c r="A1143" s="24">
        <v>101</v>
      </c>
      <c r="B1143" s="25">
        <v>45383</v>
      </c>
      <c r="C1143" s="24">
        <v>2035</v>
      </c>
      <c r="D1143" s="24" t="s">
        <v>130</v>
      </c>
      <c r="E1143" s="24" t="s">
        <v>157</v>
      </c>
      <c r="F1143" s="26">
        <v>80</v>
      </c>
      <c r="G1143" s="26">
        <v>33.340000000000003</v>
      </c>
      <c r="H1143" s="26">
        <v>26.67</v>
      </c>
      <c r="I1143" s="23" t="str">
        <f>VLOOKUP(E1143,Config!A:B,2,FALSE)</f>
        <v>Certificados</v>
      </c>
    </row>
    <row r="1144" spans="1:9" x14ac:dyDescent="0.25">
      <c r="A1144" s="24">
        <v>101</v>
      </c>
      <c r="B1144" s="25">
        <v>45383</v>
      </c>
      <c r="C1144" s="24">
        <v>2040</v>
      </c>
      <c r="D1144" s="24" t="s">
        <v>7</v>
      </c>
      <c r="E1144" s="24" t="s">
        <v>155</v>
      </c>
      <c r="F1144" s="26">
        <v>100</v>
      </c>
      <c r="G1144" s="26">
        <v>33.33</v>
      </c>
      <c r="H1144" s="26">
        <v>33.33</v>
      </c>
      <c r="I1144" s="23" t="str">
        <f>VLOOKUP(E1144,Config!A:B,2,FALSE)</f>
        <v>Interrupções no Cliente</v>
      </c>
    </row>
    <row r="1145" spans="1:9" x14ac:dyDescent="0.25">
      <c r="A1145" s="24">
        <v>101</v>
      </c>
      <c r="B1145" s="25">
        <v>45383</v>
      </c>
      <c r="C1145" s="24">
        <v>2040</v>
      </c>
      <c r="D1145" s="24" t="s">
        <v>7</v>
      </c>
      <c r="E1145" s="24" t="s">
        <v>156</v>
      </c>
      <c r="F1145" s="26">
        <v>100</v>
      </c>
      <c r="G1145" s="26">
        <v>33.33</v>
      </c>
      <c r="H1145" s="26">
        <v>33.33</v>
      </c>
      <c r="I1145" s="23" t="str">
        <f>VLOOKUP(E1145,Config!A:B,2,FALSE)</f>
        <v>RNC</v>
      </c>
    </row>
    <row r="1146" spans="1:9" x14ac:dyDescent="0.25">
      <c r="A1146" s="24">
        <v>101</v>
      </c>
      <c r="B1146" s="25">
        <v>45383</v>
      </c>
      <c r="C1146" s="24">
        <v>2040</v>
      </c>
      <c r="D1146" s="24" t="s">
        <v>7</v>
      </c>
      <c r="E1146" s="24" t="s">
        <v>157</v>
      </c>
      <c r="F1146" s="26">
        <v>90</v>
      </c>
      <c r="G1146" s="26">
        <v>33.340000000000003</v>
      </c>
      <c r="H1146" s="26">
        <v>30.01</v>
      </c>
      <c r="I1146" s="23" t="str">
        <f>VLOOKUP(E1146,Config!A:B,2,FALSE)</f>
        <v>Certificados</v>
      </c>
    </row>
    <row r="1147" spans="1:9" x14ac:dyDescent="0.25">
      <c r="A1147" s="24">
        <v>101</v>
      </c>
      <c r="B1147" s="25">
        <v>45383</v>
      </c>
      <c r="C1147" s="24">
        <v>2041</v>
      </c>
      <c r="D1147" s="24" t="s">
        <v>65</v>
      </c>
      <c r="E1147" s="24" t="s">
        <v>155</v>
      </c>
      <c r="F1147" s="26">
        <v>100</v>
      </c>
      <c r="G1147" s="26">
        <v>33.33</v>
      </c>
      <c r="H1147" s="26">
        <v>33.33</v>
      </c>
      <c r="I1147" s="23" t="str">
        <f>VLOOKUP(E1147,Config!A:B,2,FALSE)</f>
        <v>Interrupções no Cliente</v>
      </c>
    </row>
    <row r="1148" spans="1:9" x14ac:dyDescent="0.25">
      <c r="A1148" s="24">
        <v>101</v>
      </c>
      <c r="B1148" s="25">
        <v>45383</v>
      </c>
      <c r="C1148" s="24">
        <v>2041</v>
      </c>
      <c r="D1148" s="24" t="s">
        <v>65</v>
      </c>
      <c r="E1148" s="24" t="s">
        <v>156</v>
      </c>
      <c r="F1148" s="26">
        <v>100</v>
      </c>
      <c r="G1148" s="26">
        <v>33.33</v>
      </c>
      <c r="H1148" s="26">
        <v>33.33</v>
      </c>
      <c r="I1148" s="23" t="str">
        <f>VLOOKUP(E1148,Config!A:B,2,FALSE)</f>
        <v>RNC</v>
      </c>
    </row>
    <row r="1149" spans="1:9" x14ac:dyDescent="0.25">
      <c r="A1149" s="24">
        <v>101</v>
      </c>
      <c r="B1149" s="25">
        <v>45383</v>
      </c>
      <c r="C1149" s="24">
        <v>2041</v>
      </c>
      <c r="D1149" s="24" t="s">
        <v>65</v>
      </c>
      <c r="E1149" s="24" t="s">
        <v>157</v>
      </c>
      <c r="F1149" s="26">
        <v>100</v>
      </c>
      <c r="G1149" s="26">
        <v>33.340000000000003</v>
      </c>
      <c r="H1149" s="26">
        <v>33.340000000000003</v>
      </c>
      <c r="I1149" s="23" t="str">
        <f>VLOOKUP(E1149,Config!A:B,2,FALSE)</f>
        <v>Certificados</v>
      </c>
    </row>
    <row r="1150" spans="1:9" x14ac:dyDescent="0.25">
      <c r="A1150" s="24">
        <v>101</v>
      </c>
      <c r="B1150" s="25">
        <v>45383</v>
      </c>
      <c r="C1150" s="24">
        <v>2175</v>
      </c>
      <c r="D1150" s="24" t="s">
        <v>109</v>
      </c>
      <c r="E1150" s="24" t="s">
        <v>155</v>
      </c>
      <c r="F1150" s="26">
        <v>100</v>
      </c>
      <c r="G1150" s="26">
        <v>33.33</v>
      </c>
      <c r="H1150" s="26">
        <v>33.33</v>
      </c>
      <c r="I1150" s="23" t="str">
        <f>VLOOKUP(E1150,Config!A:B,2,FALSE)</f>
        <v>Interrupções no Cliente</v>
      </c>
    </row>
    <row r="1151" spans="1:9" x14ac:dyDescent="0.25">
      <c r="A1151" s="24">
        <v>101</v>
      </c>
      <c r="B1151" s="25">
        <v>45383</v>
      </c>
      <c r="C1151" s="24">
        <v>2175</v>
      </c>
      <c r="D1151" s="24" t="s">
        <v>109</v>
      </c>
      <c r="E1151" s="24" t="s">
        <v>156</v>
      </c>
      <c r="F1151" s="26">
        <v>100</v>
      </c>
      <c r="G1151" s="26">
        <v>33.33</v>
      </c>
      <c r="H1151" s="26">
        <v>33.33</v>
      </c>
      <c r="I1151" s="23" t="str">
        <f>VLOOKUP(E1151,Config!A:B,2,FALSE)</f>
        <v>RNC</v>
      </c>
    </row>
    <row r="1152" spans="1:9" x14ac:dyDescent="0.25">
      <c r="A1152" s="24">
        <v>101</v>
      </c>
      <c r="B1152" s="25">
        <v>45383</v>
      </c>
      <c r="C1152" s="24">
        <v>2175</v>
      </c>
      <c r="D1152" s="24" t="s">
        <v>109</v>
      </c>
      <c r="E1152" s="24" t="s">
        <v>157</v>
      </c>
      <c r="F1152" s="26">
        <v>15</v>
      </c>
      <c r="G1152" s="26">
        <v>33.340000000000003</v>
      </c>
      <c r="H1152" s="26">
        <v>5</v>
      </c>
      <c r="I1152" s="23" t="str">
        <f>VLOOKUP(E1152,Config!A:B,2,FALSE)</f>
        <v>Certificados</v>
      </c>
    </row>
    <row r="1153" spans="1:9" x14ac:dyDescent="0.25">
      <c r="A1153" s="24">
        <v>101</v>
      </c>
      <c r="B1153" s="25">
        <v>45383</v>
      </c>
      <c r="C1153" s="24">
        <v>2215</v>
      </c>
      <c r="D1153" s="24" t="s">
        <v>397</v>
      </c>
      <c r="E1153" s="24" t="s">
        <v>154</v>
      </c>
      <c r="F1153" s="26">
        <v>100</v>
      </c>
      <c r="G1153" s="26">
        <v>100</v>
      </c>
      <c r="H1153" s="26">
        <v>100</v>
      </c>
      <c r="I1153" s="23" t="str">
        <f>VLOOKUP(E1153,Config!A:B,2,FALSE)</f>
        <v>Entrega</v>
      </c>
    </row>
    <row r="1154" spans="1:9" x14ac:dyDescent="0.25">
      <c r="A1154" s="24">
        <v>101</v>
      </c>
      <c r="B1154" s="25">
        <v>45383</v>
      </c>
      <c r="C1154" s="24">
        <v>2541</v>
      </c>
      <c r="D1154" s="24" t="s">
        <v>9</v>
      </c>
      <c r="E1154" s="24" t="s">
        <v>154</v>
      </c>
      <c r="F1154" s="26">
        <v>100</v>
      </c>
      <c r="G1154" s="26">
        <v>50</v>
      </c>
      <c r="H1154" s="26">
        <v>50</v>
      </c>
      <c r="I1154" s="23" t="str">
        <f>VLOOKUP(E1154,Config!A:B,2,FALSE)</f>
        <v>Entrega</v>
      </c>
    </row>
    <row r="1155" spans="1:9" x14ac:dyDescent="0.25">
      <c r="A1155" s="24">
        <v>101</v>
      </c>
      <c r="B1155" s="25">
        <v>45383</v>
      </c>
      <c r="C1155" s="24">
        <v>2541</v>
      </c>
      <c r="D1155" s="24" t="s">
        <v>9</v>
      </c>
      <c r="E1155" s="24" t="s">
        <v>155</v>
      </c>
      <c r="F1155" s="26">
        <v>100</v>
      </c>
      <c r="G1155" s="26">
        <v>16.670000000000002</v>
      </c>
      <c r="H1155" s="26">
        <v>16.670000000000002</v>
      </c>
      <c r="I1155" s="23" t="str">
        <f>VLOOKUP(E1155,Config!A:B,2,FALSE)</f>
        <v>Interrupções no Cliente</v>
      </c>
    </row>
    <row r="1156" spans="1:9" x14ac:dyDescent="0.25">
      <c r="A1156" s="24">
        <v>101</v>
      </c>
      <c r="B1156" s="25">
        <v>45383</v>
      </c>
      <c r="C1156" s="24">
        <v>2541</v>
      </c>
      <c r="D1156" s="24" t="s">
        <v>9</v>
      </c>
      <c r="E1156" s="24" t="s">
        <v>156</v>
      </c>
      <c r="F1156" s="26">
        <v>100</v>
      </c>
      <c r="G1156" s="26">
        <v>16.670000000000002</v>
      </c>
      <c r="H1156" s="26">
        <v>16.670000000000002</v>
      </c>
      <c r="I1156" s="23" t="str">
        <f>VLOOKUP(E1156,Config!A:B,2,FALSE)</f>
        <v>RNC</v>
      </c>
    </row>
    <row r="1157" spans="1:9" x14ac:dyDescent="0.25">
      <c r="A1157" s="24">
        <v>101</v>
      </c>
      <c r="B1157" s="25">
        <v>45383</v>
      </c>
      <c r="C1157" s="24">
        <v>2541</v>
      </c>
      <c r="D1157" s="24" t="s">
        <v>9</v>
      </c>
      <c r="E1157" s="24" t="s">
        <v>157</v>
      </c>
      <c r="F1157" s="26">
        <v>90</v>
      </c>
      <c r="G1157" s="26">
        <v>16.66</v>
      </c>
      <c r="H1157" s="26">
        <v>15</v>
      </c>
      <c r="I1157" s="23" t="str">
        <f>VLOOKUP(E1157,Config!A:B,2,FALSE)</f>
        <v>Certificados</v>
      </c>
    </row>
    <row r="1158" spans="1:9" x14ac:dyDescent="0.25">
      <c r="A1158" s="24">
        <v>101</v>
      </c>
      <c r="B1158" s="25">
        <v>45383</v>
      </c>
      <c r="C1158" s="24">
        <v>2549</v>
      </c>
      <c r="D1158" s="24" t="s">
        <v>51</v>
      </c>
      <c r="E1158" s="24" t="s">
        <v>154</v>
      </c>
      <c r="F1158" s="26">
        <v>96.666700000000006</v>
      </c>
      <c r="G1158" s="26">
        <v>66.67</v>
      </c>
      <c r="H1158" s="26">
        <v>64.45</v>
      </c>
      <c r="I1158" s="23" t="str">
        <f>VLOOKUP(E1158,Config!A:B,2,FALSE)</f>
        <v>Entrega</v>
      </c>
    </row>
    <row r="1159" spans="1:9" x14ac:dyDescent="0.25">
      <c r="A1159" s="24">
        <v>101</v>
      </c>
      <c r="B1159" s="25">
        <v>45383</v>
      </c>
      <c r="C1159" s="24">
        <v>2549</v>
      </c>
      <c r="D1159" s="24" t="s">
        <v>51</v>
      </c>
      <c r="E1159" s="24" t="s">
        <v>155</v>
      </c>
      <c r="F1159" s="26">
        <v>100</v>
      </c>
      <c r="G1159" s="26">
        <v>11.11</v>
      </c>
      <c r="H1159" s="26">
        <v>11.11</v>
      </c>
      <c r="I1159" s="23" t="str">
        <f>VLOOKUP(E1159,Config!A:B,2,FALSE)</f>
        <v>Interrupções no Cliente</v>
      </c>
    </row>
    <row r="1160" spans="1:9" x14ac:dyDescent="0.25">
      <c r="A1160" s="24">
        <v>101</v>
      </c>
      <c r="B1160" s="25">
        <v>45383</v>
      </c>
      <c r="C1160" s="24">
        <v>2549</v>
      </c>
      <c r="D1160" s="24" t="s">
        <v>51</v>
      </c>
      <c r="E1160" s="24" t="s">
        <v>156</v>
      </c>
      <c r="F1160" s="26">
        <v>100</v>
      </c>
      <c r="G1160" s="26">
        <v>11.11</v>
      </c>
      <c r="H1160" s="26">
        <v>11.11</v>
      </c>
      <c r="I1160" s="23" t="str">
        <f>VLOOKUP(E1160,Config!A:B,2,FALSE)</f>
        <v>RNC</v>
      </c>
    </row>
    <row r="1161" spans="1:9" x14ac:dyDescent="0.25">
      <c r="A1161" s="24">
        <v>101</v>
      </c>
      <c r="B1161" s="25">
        <v>45383</v>
      </c>
      <c r="C1161" s="24">
        <v>2549</v>
      </c>
      <c r="D1161" s="24" t="s">
        <v>51</v>
      </c>
      <c r="E1161" s="24" t="s">
        <v>157</v>
      </c>
      <c r="F1161" s="26">
        <v>80</v>
      </c>
      <c r="G1161" s="26">
        <v>11.11</v>
      </c>
      <c r="H1161" s="26">
        <v>8.89</v>
      </c>
      <c r="I1161" s="23" t="str">
        <f>VLOOKUP(E1161,Config!A:B,2,FALSE)</f>
        <v>Certificados</v>
      </c>
    </row>
    <row r="1162" spans="1:9" x14ac:dyDescent="0.25">
      <c r="A1162" s="24">
        <v>101</v>
      </c>
      <c r="B1162" s="25">
        <v>45383</v>
      </c>
      <c r="C1162" s="24">
        <v>2657</v>
      </c>
      <c r="D1162" s="24" t="s">
        <v>83</v>
      </c>
      <c r="E1162" s="24" t="s">
        <v>154</v>
      </c>
      <c r="F1162" s="26">
        <v>0</v>
      </c>
      <c r="G1162" s="26">
        <v>50</v>
      </c>
      <c r="H1162" s="26">
        <v>0</v>
      </c>
      <c r="I1162" s="23" t="str">
        <f>VLOOKUP(E1162,Config!A:B,2,FALSE)</f>
        <v>Entrega</v>
      </c>
    </row>
    <row r="1163" spans="1:9" x14ac:dyDescent="0.25">
      <c r="A1163" s="24">
        <v>101</v>
      </c>
      <c r="B1163" s="25">
        <v>45383</v>
      </c>
      <c r="C1163" s="24">
        <v>2657</v>
      </c>
      <c r="D1163" s="24" t="s">
        <v>83</v>
      </c>
      <c r="E1163" s="24" t="s">
        <v>155</v>
      </c>
      <c r="F1163" s="26">
        <v>100</v>
      </c>
      <c r="G1163" s="26">
        <v>16.670000000000002</v>
      </c>
      <c r="H1163" s="26">
        <v>16.670000000000002</v>
      </c>
      <c r="I1163" s="23" t="str">
        <f>VLOOKUP(E1163,Config!A:B,2,FALSE)</f>
        <v>Interrupções no Cliente</v>
      </c>
    </row>
    <row r="1164" spans="1:9" x14ac:dyDescent="0.25">
      <c r="A1164" s="24">
        <v>101</v>
      </c>
      <c r="B1164" s="25">
        <v>45383</v>
      </c>
      <c r="C1164" s="24">
        <v>2657</v>
      </c>
      <c r="D1164" s="24" t="s">
        <v>83</v>
      </c>
      <c r="E1164" s="24" t="s">
        <v>156</v>
      </c>
      <c r="F1164" s="26">
        <v>100</v>
      </c>
      <c r="G1164" s="26">
        <v>16.670000000000002</v>
      </c>
      <c r="H1164" s="26">
        <v>16.670000000000002</v>
      </c>
      <c r="I1164" s="23" t="str">
        <f>VLOOKUP(E1164,Config!A:B,2,FALSE)</f>
        <v>RNC</v>
      </c>
    </row>
    <row r="1165" spans="1:9" x14ac:dyDescent="0.25">
      <c r="A1165" s="24">
        <v>101</v>
      </c>
      <c r="B1165" s="25">
        <v>45383</v>
      </c>
      <c r="C1165" s="24">
        <v>2657</v>
      </c>
      <c r="D1165" s="24" t="s">
        <v>83</v>
      </c>
      <c r="E1165" s="24" t="s">
        <v>157</v>
      </c>
      <c r="F1165" s="26">
        <v>80</v>
      </c>
      <c r="G1165" s="26">
        <v>16.66</v>
      </c>
      <c r="H1165" s="26">
        <v>13.34</v>
      </c>
      <c r="I1165" s="23" t="str">
        <f>VLOOKUP(E1165,Config!A:B,2,FALSE)</f>
        <v>Certificados</v>
      </c>
    </row>
    <row r="1166" spans="1:9" x14ac:dyDescent="0.25">
      <c r="A1166" s="24">
        <v>101</v>
      </c>
      <c r="B1166" s="25">
        <v>45383</v>
      </c>
      <c r="C1166" s="24">
        <v>2729</v>
      </c>
      <c r="D1166" s="24" t="s">
        <v>320</v>
      </c>
      <c r="E1166" s="24" t="s">
        <v>155</v>
      </c>
      <c r="F1166" s="26">
        <v>100</v>
      </c>
      <c r="G1166" s="26">
        <v>33.33</v>
      </c>
      <c r="H1166" s="26">
        <v>33.33</v>
      </c>
      <c r="I1166" s="23" t="str">
        <f>VLOOKUP(E1166,Config!A:B,2,FALSE)</f>
        <v>Interrupções no Cliente</v>
      </c>
    </row>
    <row r="1167" spans="1:9" x14ac:dyDescent="0.25">
      <c r="A1167" s="24">
        <v>101</v>
      </c>
      <c r="B1167" s="25">
        <v>45383</v>
      </c>
      <c r="C1167" s="24">
        <v>2729</v>
      </c>
      <c r="D1167" s="24" t="s">
        <v>320</v>
      </c>
      <c r="E1167" s="24" t="s">
        <v>156</v>
      </c>
      <c r="F1167" s="26">
        <v>100</v>
      </c>
      <c r="G1167" s="26">
        <v>33.33</v>
      </c>
      <c r="H1167" s="26">
        <v>33.33</v>
      </c>
      <c r="I1167" s="23" t="str">
        <f>VLOOKUP(E1167,Config!A:B,2,FALSE)</f>
        <v>RNC</v>
      </c>
    </row>
    <row r="1168" spans="1:9" x14ac:dyDescent="0.25">
      <c r="A1168" s="24">
        <v>101</v>
      </c>
      <c r="B1168" s="25">
        <v>45383</v>
      </c>
      <c r="C1168" s="24">
        <v>2729</v>
      </c>
      <c r="D1168" s="24" t="s">
        <v>320</v>
      </c>
      <c r="E1168" s="24" t="s">
        <v>157</v>
      </c>
      <c r="F1168" s="26">
        <v>80</v>
      </c>
      <c r="G1168" s="26">
        <v>33.340000000000003</v>
      </c>
      <c r="H1168" s="26">
        <v>26.67</v>
      </c>
      <c r="I1168" s="23" t="str">
        <f>VLOOKUP(E1168,Config!A:B,2,FALSE)</f>
        <v>Certificados</v>
      </c>
    </row>
    <row r="1169" spans="1:9" x14ac:dyDescent="0.25">
      <c r="A1169" s="24">
        <v>101</v>
      </c>
      <c r="B1169" s="25">
        <v>45383</v>
      </c>
      <c r="C1169" s="24">
        <v>2736</v>
      </c>
      <c r="D1169" s="24" t="s">
        <v>232</v>
      </c>
      <c r="E1169" s="24" t="s">
        <v>154</v>
      </c>
      <c r="F1169" s="26">
        <v>100</v>
      </c>
      <c r="G1169" s="26">
        <v>100</v>
      </c>
      <c r="H1169" s="26">
        <v>100</v>
      </c>
      <c r="I1169" s="23" t="str">
        <f>VLOOKUP(E1169,Config!A:B,2,FALSE)</f>
        <v>Entrega</v>
      </c>
    </row>
    <row r="1170" spans="1:9" x14ac:dyDescent="0.25">
      <c r="A1170" s="24">
        <v>101</v>
      </c>
      <c r="B1170" s="25">
        <v>45383</v>
      </c>
      <c r="C1170" s="24">
        <v>2863</v>
      </c>
      <c r="D1170" s="24" t="s">
        <v>216</v>
      </c>
      <c r="E1170" s="24" t="s">
        <v>154</v>
      </c>
      <c r="F1170" s="26">
        <v>100</v>
      </c>
      <c r="G1170" s="26">
        <v>100</v>
      </c>
      <c r="H1170" s="26">
        <v>100</v>
      </c>
      <c r="I1170" s="23" t="str">
        <f>VLOOKUP(E1170,Config!A:B,2,FALSE)</f>
        <v>Entrega</v>
      </c>
    </row>
    <row r="1171" spans="1:9" x14ac:dyDescent="0.25">
      <c r="A1171" s="24">
        <v>101</v>
      </c>
      <c r="B1171" s="25">
        <v>45383</v>
      </c>
      <c r="C1171" s="24">
        <v>2911</v>
      </c>
      <c r="D1171" s="24" t="s">
        <v>227</v>
      </c>
      <c r="E1171" s="24" t="s">
        <v>154</v>
      </c>
      <c r="F1171" s="26">
        <v>100</v>
      </c>
      <c r="G1171" s="26">
        <v>100</v>
      </c>
      <c r="H1171" s="26">
        <v>100</v>
      </c>
      <c r="I1171" s="23" t="str">
        <f>VLOOKUP(E1171,Config!A:B,2,FALSE)</f>
        <v>Entrega</v>
      </c>
    </row>
    <row r="1172" spans="1:9" x14ac:dyDescent="0.25">
      <c r="A1172" s="24">
        <v>101</v>
      </c>
      <c r="B1172" s="25">
        <v>45383</v>
      </c>
      <c r="C1172" s="24">
        <v>2972</v>
      </c>
      <c r="D1172" s="24" t="s">
        <v>41</v>
      </c>
      <c r="E1172" s="24" t="s">
        <v>155</v>
      </c>
      <c r="F1172" s="26">
        <v>100</v>
      </c>
      <c r="G1172" s="26">
        <v>33.33</v>
      </c>
      <c r="H1172" s="26">
        <v>33.33</v>
      </c>
      <c r="I1172" s="23" t="str">
        <f>VLOOKUP(E1172,Config!A:B,2,FALSE)</f>
        <v>Interrupções no Cliente</v>
      </c>
    </row>
    <row r="1173" spans="1:9" x14ac:dyDescent="0.25">
      <c r="A1173" s="24">
        <v>101</v>
      </c>
      <c r="B1173" s="25">
        <v>45383</v>
      </c>
      <c r="C1173" s="24">
        <v>2972</v>
      </c>
      <c r="D1173" s="24" t="s">
        <v>41</v>
      </c>
      <c r="E1173" s="24" t="s">
        <v>156</v>
      </c>
      <c r="F1173" s="26">
        <v>100</v>
      </c>
      <c r="G1173" s="26">
        <v>33.33</v>
      </c>
      <c r="H1173" s="26">
        <v>33.33</v>
      </c>
      <c r="I1173" s="23" t="str">
        <f>VLOOKUP(E1173,Config!A:B,2,FALSE)</f>
        <v>RNC</v>
      </c>
    </row>
    <row r="1174" spans="1:9" x14ac:dyDescent="0.25">
      <c r="A1174" s="24">
        <v>101</v>
      </c>
      <c r="B1174" s="25">
        <v>45383</v>
      </c>
      <c r="C1174" s="24">
        <v>2972</v>
      </c>
      <c r="D1174" s="24" t="s">
        <v>41</v>
      </c>
      <c r="E1174" s="24" t="s">
        <v>157</v>
      </c>
      <c r="F1174" s="26">
        <v>80</v>
      </c>
      <c r="G1174" s="26">
        <v>33.340000000000003</v>
      </c>
      <c r="H1174" s="26">
        <v>26.67</v>
      </c>
      <c r="I1174" s="23" t="str">
        <f>VLOOKUP(E1174,Config!A:B,2,FALSE)</f>
        <v>Certificados</v>
      </c>
    </row>
  </sheetData>
  <autoFilter ref="A1:I878" xr:uid="{00000000-0001-0000-0200-000000000000}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4"/>
  <sheetViews>
    <sheetView workbookViewId="0">
      <selection activeCell="A4" sqref="A4"/>
    </sheetView>
  </sheetViews>
  <sheetFormatPr defaultRowHeight="15" x14ac:dyDescent="0.25"/>
  <cols>
    <col min="1" max="3" width="17.5703125" customWidth="1"/>
    <col min="4" max="6" width="16.42578125" customWidth="1"/>
    <col min="7" max="7" width="22.28515625" customWidth="1"/>
    <col min="8" max="8" width="21.5703125" bestFit="1" customWidth="1"/>
    <col min="9" max="10" width="16.42578125" customWidth="1"/>
  </cols>
  <sheetData>
    <row r="1" spans="1:10" ht="15.75" thickBot="1" x14ac:dyDescent="0.3">
      <c r="A1" s="28" t="s">
        <v>307</v>
      </c>
      <c r="B1" s="27" t="s">
        <v>308</v>
      </c>
      <c r="C1" s="29" t="s">
        <v>309</v>
      </c>
      <c r="D1" s="30" t="s">
        <v>310</v>
      </c>
      <c r="E1" s="30" t="s">
        <v>311</v>
      </c>
      <c r="F1" s="30" t="s">
        <v>236</v>
      </c>
      <c r="G1" s="30" t="s">
        <v>312</v>
      </c>
      <c r="H1" s="30" t="s">
        <v>313</v>
      </c>
      <c r="I1" s="30" t="s">
        <v>318</v>
      </c>
      <c r="J1" s="30" t="s">
        <v>319</v>
      </c>
    </row>
    <row r="2" spans="1:10" x14ac:dyDescent="0.25">
      <c r="A2" s="31" t="s">
        <v>398</v>
      </c>
      <c r="B2" s="45">
        <v>1025</v>
      </c>
      <c r="C2" s="32" t="s">
        <v>237</v>
      </c>
      <c r="D2" s="33">
        <v>500</v>
      </c>
      <c r="E2" s="33">
        <v>0</v>
      </c>
      <c r="F2" s="33">
        <v>0</v>
      </c>
      <c r="G2" s="33">
        <v>0</v>
      </c>
      <c r="H2" s="33">
        <v>0</v>
      </c>
      <c r="I2" s="33">
        <v>0</v>
      </c>
      <c r="J2" s="33">
        <v>100</v>
      </c>
    </row>
    <row r="3" spans="1:10" x14ac:dyDescent="0.25">
      <c r="A3" s="31" t="s">
        <v>398</v>
      </c>
      <c r="B3" s="45">
        <v>1030</v>
      </c>
      <c r="C3" s="32" t="s">
        <v>238</v>
      </c>
      <c r="D3" s="34">
        <v>30000</v>
      </c>
      <c r="E3" s="34">
        <v>0</v>
      </c>
      <c r="F3" s="34">
        <v>0</v>
      </c>
      <c r="G3" s="34">
        <v>0</v>
      </c>
      <c r="H3" s="34">
        <v>0</v>
      </c>
      <c r="I3" s="34">
        <v>0</v>
      </c>
      <c r="J3" s="34">
        <v>100</v>
      </c>
    </row>
    <row r="4" spans="1:10" x14ac:dyDescent="0.25">
      <c r="A4" s="31" t="s">
        <v>398</v>
      </c>
      <c r="B4" s="45">
        <v>1031</v>
      </c>
      <c r="C4" s="32" t="s">
        <v>239</v>
      </c>
      <c r="D4" s="33">
        <v>214</v>
      </c>
      <c r="E4" s="33">
        <v>214</v>
      </c>
      <c r="F4" s="33">
        <v>195</v>
      </c>
      <c r="G4" s="33">
        <v>19</v>
      </c>
      <c r="H4" s="33">
        <v>8</v>
      </c>
      <c r="I4" s="33">
        <v>37383.177570093503</v>
      </c>
      <c r="J4" s="33">
        <v>0</v>
      </c>
    </row>
    <row r="5" spans="1:10" x14ac:dyDescent="0.25">
      <c r="A5" s="31" t="s">
        <v>398</v>
      </c>
      <c r="B5" s="45">
        <v>1067</v>
      </c>
      <c r="C5" s="32" t="s">
        <v>240</v>
      </c>
      <c r="D5" s="34">
        <v>810</v>
      </c>
      <c r="E5" s="34">
        <v>650</v>
      </c>
      <c r="F5" s="34">
        <v>650</v>
      </c>
      <c r="G5" s="34">
        <v>0</v>
      </c>
      <c r="H5" s="34">
        <v>0</v>
      </c>
      <c r="I5" s="34">
        <v>0</v>
      </c>
      <c r="J5" s="34">
        <v>100</v>
      </c>
    </row>
    <row r="6" spans="1:10" x14ac:dyDescent="0.25">
      <c r="A6" s="31" t="s">
        <v>398</v>
      </c>
      <c r="B6" s="45">
        <v>1171</v>
      </c>
      <c r="C6" s="32" t="s">
        <v>242</v>
      </c>
      <c r="D6" s="33">
        <v>98270</v>
      </c>
      <c r="E6" s="33">
        <v>98270</v>
      </c>
      <c r="F6" s="33">
        <v>98270</v>
      </c>
      <c r="G6" s="33">
        <v>0</v>
      </c>
      <c r="H6" s="33">
        <v>0</v>
      </c>
      <c r="I6" s="33">
        <v>0</v>
      </c>
      <c r="J6" s="33">
        <v>100</v>
      </c>
    </row>
    <row r="7" spans="1:10" x14ac:dyDescent="0.25">
      <c r="A7" s="31" t="s">
        <v>398</v>
      </c>
      <c r="B7" s="45">
        <v>1183</v>
      </c>
      <c r="C7" s="32" t="s">
        <v>243</v>
      </c>
      <c r="D7" s="34">
        <v>586</v>
      </c>
      <c r="E7" s="34">
        <v>580</v>
      </c>
      <c r="F7" s="34">
        <v>576</v>
      </c>
      <c r="G7" s="34">
        <v>3</v>
      </c>
      <c r="H7" s="34">
        <v>0</v>
      </c>
      <c r="I7" s="34">
        <v>0</v>
      </c>
      <c r="J7" s="34">
        <v>100</v>
      </c>
    </row>
    <row r="8" spans="1:10" x14ac:dyDescent="0.25">
      <c r="A8" s="31" t="s">
        <v>398</v>
      </c>
      <c r="B8" s="45">
        <v>1219</v>
      </c>
      <c r="C8" s="32" t="s">
        <v>244</v>
      </c>
      <c r="D8" s="33">
        <v>6000</v>
      </c>
      <c r="E8" s="33">
        <v>6000</v>
      </c>
      <c r="F8" s="33">
        <v>6000</v>
      </c>
      <c r="G8" s="33">
        <v>0</v>
      </c>
      <c r="H8" s="33">
        <v>0</v>
      </c>
      <c r="I8" s="33">
        <v>0</v>
      </c>
      <c r="J8" s="33">
        <v>100</v>
      </c>
    </row>
    <row r="9" spans="1:10" x14ac:dyDescent="0.25">
      <c r="A9" s="31" t="s">
        <v>398</v>
      </c>
      <c r="B9" s="45">
        <v>1221</v>
      </c>
      <c r="C9" s="32" t="s">
        <v>245</v>
      </c>
      <c r="D9" s="34">
        <v>67160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100</v>
      </c>
    </row>
    <row r="10" spans="1:10" x14ac:dyDescent="0.25">
      <c r="A10" s="31" t="s">
        <v>398</v>
      </c>
      <c r="B10" s="45">
        <v>1239</v>
      </c>
      <c r="C10" s="32" t="s">
        <v>246</v>
      </c>
      <c r="D10" s="33">
        <v>424</v>
      </c>
      <c r="E10" s="33">
        <v>254</v>
      </c>
      <c r="F10" s="33">
        <v>254</v>
      </c>
      <c r="G10" s="33">
        <v>0</v>
      </c>
      <c r="H10" s="33">
        <v>0</v>
      </c>
      <c r="I10" s="33">
        <v>0</v>
      </c>
      <c r="J10" s="33">
        <v>100</v>
      </c>
    </row>
    <row r="11" spans="1:10" x14ac:dyDescent="0.25">
      <c r="A11" s="31" t="s">
        <v>398</v>
      </c>
      <c r="B11" s="45">
        <v>1273</v>
      </c>
      <c r="C11" s="32" t="s">
        <v>247</v>
      </c>
      <c r="D11" s="34">
        <v>36174</v>
      </c>
      <c r="E11" s="34">
        <v>32460</v>
      </c>
      <c r="F11" s="34">
        <v>32460</v>
      </c>
      <c r="G11" s="34">
        <v>0</v>
      </c>
      <c r="H11" s="34">
        <v>0</v>
      </c>
      <c r="I11" s="34">
        <v>0</v>
      </c>
      <c r="J11" s="34">
        <v>100</v>
      </c>
    </row>
    <row r="12" spans="1:10" x14ac:dyDescent="0.25">
      <c r="A12" s="31" t="s">
        <v>398</v>
      </c>
      <c r="B12" s="45">
        <v>1280</v>
      </c>
      <c r="C12" s="32" t="s">
        <v>248</v>
      </c>
      <c r="D12" s="33">
        <v>4000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100</v>
      </c>
    </row>
    <row r="13" spans="1:10" x14ac:dyDescent="0.25">
      <c r="A13" s="31" t="s">
        <v>398</v>
      </c>
      <c r="B13" s="45">
        <v>1291</v>
      </c>
      <c r="C13" s="32" t="s">
        <v>249</v>
      </c>
      <c r="D13" s="34">
        <v>579</v>
      </c>
      <c r="E13" s="34">
        <v>579</v>
      </c>
      <c r="F13" s="34">
        <v>577</v>
      </c>
      <c r="G13" s="34">
        <v>2</v>
      </c>
      <c r="H13" s="34">
        <v>0</v>
      </c>
      <c r="I13" s="34">
        <v>0</v>
      </c>
      <c r="J13" s="34">
        <v>100</v>
      </c>
    </row>
    <row r="14" spans="1:10" x14ac:dyDescent="0.25">
      <c r="A14" s="31" t="s">
        <v>398</v>
      </c>
      <c r="B14" s="45">
        <v>1294</v>
      </c>
      <c r="C14" s="32" t="s">
        <v>250</v>
      </c>
      <c r="D14" s="33">
        <v>2050</v>
      </c>
      <c r="E14" s="33">
        <v>2000</v>
      </c>
      <c r="F14" s="33">
        <v>2000</v>
      </c>
      <c r="G14" s="33">
        <v>0</v>
      </c>
      <c r="H14" s="33">
        <v>0</v>
      </c>
      <c r="I14" s="33">
        <v>0</v>
      </c>
      <c r="J14" s="33">
        <v>100</v>
      </c>
    </row>
    <row r="15" spans="1:10" x14ac:dyDescent="0.25">
      <c r="A15" s="31" t="s">
        <v>398</v>
      </c>
      <c r="B15" s="45">
        <v>1295</v>
      </c>
      <c r="C15" s="32" t="s">
        <v>251</v>
      </c>
      <c r="D15" s="34">
        <v>4000</v>
      </c>
      <c r="E15" s="34">
        <v>4000</v>
      </c>
      <c r="F15" s="34">
        <v>4000</v>
      </c>
      <c r="G15" s="34">
        <v>0</v>
      </c>
      <c r="H15" s="34">
        <v>0</v>
      </c>
      <c r="I15" s="34">
        <v>0</v>
      </c>
      <c r="J15" s="34">
        <v>100</v>
      </c>
    </row>
    <row r="16" spans="1:10" x14ac:dyDescent="0.25">
      <c r="A16" s="31" t="s">
        <v>398</v>
      </c>
      <c r="B16" s="45">
        <v>1296</v>
      </c>
      <c r="C16" s="32" t="s">
        <v>399</v>
      </c>
      <c r="D16" s="33">
        <v>4131</v>
      </c>
      <c r="E16" s="33">
        <v>4131</v>
      </c>
      <c r="F16" s="33">
        <v>4131</v>
      </c>
      <c r="G16" s="33">
        <v>0</v>
      </c>
      <c r="H16" s="33">
        <v>0</v>
      </c>
      <c r="I16" s="33">
        <v>0</v>
      </c>
      <c r="J16" s="33">
        <v>100</v>
      </c>
    </row>
    <row r="17" spans="1:10" x14ac:dyDescent="0.25">
      <c r="A17" s="31" t="s">
        <v>398</v>
      </c>
      <c r="B17" s="45">
        <v>1298</v>
      </c>
      <c r="C17" s="32" t="s">
        <v>252</v>
      </c>
      <c r="D17" s="34">
        <v>20420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100</v>
      </c>
    </row>
    <row r="18" spans="1:10" x14ac:dyDescent="0.25">
      <c r="A18" s="31" t="s">
        <v>398</v>
      </c>
      <c r="B18" s="45">
        <v>1301</v>
      </c>
      <c r="C18" s="32" t="s">
        <v>253</v>
      </c>
      <c r="D18" s="33">
        <v>3000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100</v>
      </c>
    </row>
    <row r="19" spans="1:10" x14ac:dyDescent="0.25">
      <c r="A19" s="31" t="s">
        <v>398</v>
      </c>
      <c r="B19" s="45">
        <v>1320</v>
      </c>
      <c r="C19" s="32" t="s">
        <v>97</v>
      </c>
      <c r="D19" s="34">
        <v>29040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100</v>
      </c>
    </row>
    <row r="20" spans="1:10" x14ac:dyDescent="0.25">
      <c r="A20" s="31" t="s">
        <v>398</v>
      </c>
      <c r="B20" s="45">
        <v>1329</v>
      </c>
      <c r="C20" s="32" t="s">
        <v>254</v>
      </c>
      <c r="D20" s="33">
        <v>70340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100</v>
      </c>
    </row>
    <row r="21" spans="1:10" x14ac:dyDescent="0.25">
      <c r="A21" s="31" t="s">
        <v>398</v>
      </c>
      <c r="B21" s="45">
        <v>1402</v>
      </c>
      <c r="C21" s="32" t="s">
        <v>315</v>
      </c>
      <c r="D21" s="34">
        <v>7000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100</v>
      </c>
    </row>
    <row r="22" spans="1:10" x14ac:dyDescent="0.25">
      <c r="A22" s="31" t="s">
        <v>398</v>
      </c>
      <c r="B22" s="45">
        <v>1424</v>
      </c>
      <c r="C22" s="32" t="s">
        <v>255</v>
      </c>
      <c r="D22" s="33">
        <v>839</v>
      </c>
      <c r="E22" s="33">
        <v>839</v>
      </c>
      <c r="F22" s="33">
        <v>831</v>
      </c>
      <c r="G22" s="33">
        <v>8</v>
      </c>
      <c r="H22" s="33">
        <v>0</v>
      </c>
      <c r="I22" s="33">
        <v>0</v>
      </c>
      <c r="J22" s="33">
        <v>100</v>
      </c>
    </row>
    <row r="23" spans="1:10" x14ac:dyDescent="0.25">
      <c r="A23" s="31" t="s">
        <v>398</v>
      </c>
      <c r="B23" s="45">
        <v>1428</v>
      </c>
      <c r="C23" s="32" t="s">
        <v>256</v>
      </c>
      <c r="D23" s="34">
        <v>324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100</v>
      </c>
    </row>
    <row r="24" spans="1:10" x14ac:dyDescent="0.25">
      <c r="A24" s="31" t="s">
        <v>398</v>
      </c>
      <c r="B24" s="45">
        <v>1459</v>
      </c>
      <c r="C24" s="32" t="s">
        <v>316</v>
      </c>
      <c r="D24" s="33">
        <v>28690</v>
      </c>
      <c r="E24" s="33">
        <v>28690</v>
      </c>
      <c r="F24" s="33">
        <v>28690</v>
      </c>
      <c r="G24" s="33">
        <v>0</v>
      </c>
      <c r="H24" s="33">
        <v>0</v>
      </c>
      <c r="I24" s="33">
        <v>0</v>
      </c>
      <c r="J24" s="33">
        <v>100</v>
      </c>
    </row>
    <row r="25" spans="1:10" x14ac:dyDescent="0.25">
      <c r="A25" s="31" t="s">
        <v>398</v>
      </c>
      <c r="B25" s="45">
        <v>1481</v>
      </c>
      <c r="C25" s="32" t="s">
        <v>257</v>
      </c>
      <c r="D25" s="34">
        <v>100</v>
      </c>
      <c r="E25" s="34">
        <v>100</v>
      </c>
      <c r="F25" s="34">
        <v>100</v>
      </c>
      <c r="G25" s="34">
        <v>0</v>
      </c>
      <c r="H25" s="34">
        <v>0</v>
      </c>
      <c r="I25" s="34">
        <v>0</v>
      </c>
      <c r="J25" s="34">
        <v>100</v>
      </c>
    </row>
    <row r="26" spans="1:10" x14ac:dyDescent="0.25">
      <c r="A26" s="31" t="s">
        <v>398</v>
      </c>
      <c r="B26" s="45">
        <v>1482</v>
      </c>
      <c r="C26" s="32" t="s">
        <v>258</v>
      </c>
      <c r="D26" s="33">
        <v>60888</v>
      </c>
      <c r="E26" s="33">
        <v>46860</v>
      </c>
      <c r="F26" s="33">
        <v>46860</v>
      </c>
      <c r="G26" s="33">
        <v>0</v>
      </c>
      <c r="H26" s="33">
        <v>0</v>
      </c>
      <c r="I26" s="33">
        <v>0</v>
      </c>
      <c r="J26" s="33">
        <v>100</v>
      </c>
    </row>
    <row r="27" spans="1:10" x14ac:dyDescent="0.25">
      <c r="A27" s="31" t="s">
        <v>398</v>
      </c>
      <c r="B27" s="45">
        <v>1484</v>
      </c>
      <c r="C27" s="32" t="s">
        <v>400</v>
      </c>
      <c r="D27" s="34">
        <v>94</v>
      </c>
      <c r="E27" s="34">
        <v>94</v>
      </c>
      <c r="F27" s="34">
        <v>94</v>
      </c>
      <c r="G27" s="34">
        <v>0</v>
      </c>
      <c r="H27" s="34">
        <v>0</v>
      </c>
      <c r="I27" s="34">
        <v>0</v>
      </c>
      <c r="J27" s="34">
        <v>100</v>
      </c>
    </row>
    <row r="28" spans="1:10" x14ac:dyDescent="0.25">
      <c r="A28" s="31" t="s">
        <v>398</v>
      </c>
      <c r="B28" s="45">
        <v>1495</v>
      </c>
      <c r="C28" s="32" t="s">
        <v>259</v>
      </c>
      <c r="D28" s="33">
        <v>261000</v>
      </c>
      <c r="E28" s="33">
        <v>261000</v>
      </c>
      <c r="F28" s="33">
        <v>261000</v>
      </c>
      <c r="G28" s="33">
        <v>0</v>
      </c>
      <c r="H28" s="33">
        <v>0</v>
      </c>
      <c r="I28" s="33">
        <v>0</v>
      </c>
      <c r="J28" s="33">
        <v>100</v>
      </c>
    </row>
    <row r="29" spans="1:10" x14ac:dyDescent="0.25">
      <c r="A29" s="31" t="s">
        <v>398</v>
      </c>
      <c r="B29" s="45">
        <v>1496</v>
      </c>
      <c r="C29" s="32" t="s">
        <v>260</v>
      </c>
      <c r="D29" s="34">
        <v>1726</v>
      </c>
      <c r="E29" s="34">
        <v>1726</v>
      </c>
      <c r="F29" s="34">
        <v>1612</v>
      </c>
      <c r="G29" s="34">
        <v>114</v>
      </c>
      <c r="H29" s="34">
        <v>40</v>
      </c>
      <c r="I29" s="34">
        <v>23174.971031286201</v>
      </c>
      <c r="J29" s="34">
        <v>0</v>
      </c>
    </row>
    <row r="30" spans="1:10" x14ac:dyDescent="0.25">
      <c r="A30" s="31" t="s">
        <v>398</v>
      </c>
      <c r="B30" s="45">
        <v>1828</v>
      </c>
      <c r="C30" s="32" t="s">
        <v>261</v>
      </c>
      <c r="D30" s="33">
        <v>7875</v>
      </c>
      <c r="E30" s="33">
        <v>7875</v>
      </c>
      <c r="F30" s="33">
        <v>7815</v>
      </c>
      <c r="G30" s="33">
        <v>0</v>
      </c>
      <c r="H30" s="33">
        <v>0</v>
      </c>
      <c r="I30" s="33">
        <v>0</v>
      </c>
      <c r="J30" s="33">
        <v>100</v>
      </c>
    </row>
    <row r="31" spans="1:10" x14ac:dyDescent="0.25">
      <c r="A31" s="31" t="s">
        <v>398</v>
      </c>
      <c r="B31" s="45">
        <v>1829</v>
      </c>
      <c r="C31" s="32" t="s">
        <v>262</v>
      </c>
      <c r="D31" s="34">
        <v>126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100</v>
      </c>
    </row>
    <row r="32" spans="1:10" x14ac:dyDescent="0.25">
      <c r="A32" s="31" t="s">
        <v>398</v>
      </c>
      <c r="B32" s="45">
        <v>1832</v>
      </c>
      <c r="C32" s="32" t="s">
        <v>263</v>
      </c>
      <c r="D32" s="33">
        <v>1470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100</v>
      </c>
    </row>
    <row r="33" spans="1:10" x14ac:dyDescent="0.25">
      <c r="A33" s="31" t="s">
        <v>398</v>
      </c>
      <c r="B33" s="45">
        <v>1875</v>
      </c>
      <c r="C33" s="32" t="s">
        <v>264</v>
      </c>
      <c r="D33" s="34">
        <v>418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100</v>
      </c>
    </row>
    <row r="34" spans="1:10" x14ac:dyDescent="0.25">
      <c r="A34" s="31" t="s">
        <v>398</v>
      </c>
      <c r="B34" s="45">
        <v>1903</v>
      </c>
      <c r="C34" s="32" t="s">
        <v>265</v>
      </c>
      <c r="D34" s="33">
        <v>264510</v>
      </c>
      <c r="E34" s="33">
        <v>151620</v>
      </c>
      <c r="F34" s="33">
        <v>151620</v>
      </c>
      <c r="G34" s="33">
        <v>0</v>
      </c>
      <c r="H34" s="33">
        <v>0</v>
      </c>
      <c r="I34" s="33">
        <v>0</v>
      </c>
      <c r="J34" s="33">
        <v>100</v>
      </c>
    </row>
    <row r="35" spans="1:10" x14ac:dyDescent="0.25">
      <c r="A35" s="31" t="s">
        <v>398</v>
      </c>
      <c r="B35" s="45">
        <v>1992</v>
      </c>
      <c r="C35" s="32" t="s">
        <v>266</v>
      </c>
      <c r="D35" s="34">
        <v>30000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100</v>
      </c>
    </row>
    <row r="36" spans="1:10" x14ac:dyDescent="0.25">
      <c r="A36" s="31" t="s">
        <v>398</v>
      </c>
      <c r="B36" s="45">
        <v>2041</v>
      </c>
      <c r="C36" s="32" t="s">
        <v>375</v>
      </c>
      <c r="D36" s="33">
        <v>1960</v>
      </c>
      <c r="E36" s="33">
        <v>1960</v>
      </c>
      <c r="F36" s="33">
        <v>1960</v>
      </c>
      <c r="G36" s="33">
        <v>0</v>
      </c>
      <c r="H36" s="33">
        <v>0</v>
      </c>
      <c r="I36" s="33">
        <v>0</v>
      </c>
      <c r="J36" s="33">
        <v>100</v>
      </c>
    </row>
    <row r="37" spans="1:10" x14ac:dyDescent="0.25">
      <c r="A37" s="31" t="s">
        <v>398</v>
      </c>
      <c r="B37" s="45">
        <v>2541</v>
      </c>
      <c r="C37" s="32" t="s">
        <v>268</v>
      </c>
      <c r="D37" s="34">
        <v>72500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100</v>
      </c>
    </row>
    <row r="38" spans="1:10" x14ac:dyDescent="0.25">
      <c r="A38" s="31" t="s">
        <v>398</v>
      </c>
      <c r="B38" s="45">
        <v>2549</v>
      </c>
      <c r="C38" s="32" t="s">
        <v>269</v>
      </c>
      <c r="D38" s="33">
        <v>1900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100</v>
      </c>
    </row>
    <row r="39" spans="1:10" x14ac:dyDescent="0.25">
      <c r="A39" s="31" t="s">
        <v>398</v>
      </c>
      <c r="B39" s="45">
        <v>2729</v>
      </c>
      <c r="C39" s="32" t="s">
        <v>317</v>
      </c>
      <c r="D39" s="34">
        <v>112</v>
      </c>
      <c r="E39" s="34">
        <v>112</v>
      </c>
      <c r="F39" s="34">
        <v>109</v>
      </c>
      <c r="G39" s="34">
        <v>3</v>
      </c>
      <c r="H39" s="34">
        <v>0</v>
      </c>
      <c r="I39" s="34">
        <v>0</v>
      </c>
      <c r="J39" s="34">
        <v>100</v>
      </c>
    </row>
    <row r="40" spans="1:10" x14ac:dyDescent="0.25">
      <c r="A40" s="31" t="s">
        <v>374</v>
      </c>
      <c r="B40" s="45">
        <v>2541</v>
      </c>
      <c r="C40" s="32" t="s">
        <v>268</v>
      </c>
      <c r="D40" s="33">
        <v>35000</v>
      </c>
      <c r="E40" s="33">
        <v>35000</v>
      </c>
      <c r="F40" s="33">
        <v>35000</v>
      </c>
      <c r="G40" s="33">
        <v>0</v>
      </c>
      <c r="H40" s="33">
        <v>0</v>
      </c>
      <c r="I40" s="33">
        <v>0</v>
      </c>
      <c r="J40" s="33">
        <v>100</v>
      </c>
    </row>
    <row r="41" spans="1:10" x14ac:dyDescent="0.25">
      <c r="A41" s="31" t="s">
        <v>374</v>
      </c>
      <c r="B41" s="45">
        <v>2549</v>
      </c>
      <c r="C41" s="32" t="s">
        <v>269</v>
      </c>
      <c r="D41" s="34">
        <v>4500</v>
      </c>
      <c r="E41" s="34">
        <v>1200</v>
      </c>
      <c r="F41" s="34">
        <v>1200</v>
      </c>
      <c r="G41" s="34">
        <v>0</v>
      </c>
      <c r="H41" s="34">
        <v>0</v>
      </c>
      <c r="I41" s="34">
        <v>0</v>
      </c>
      <c r="J41" s="34">
        <v>100</v>
      </c>
    </row>
    <row r="42" spans="1:10" x14ac:dyDescent="0.25">
      <c r="A42" s="31" t="s">
        <v>374</v>
      </c>
      <c r="B42" s="45">
        <v>2657</v>
      </c>
      <c r="C42" s="32" t="s">
        <v>270</v>
      </c>
      <c r="D42" s="33">
        <v>1760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100</v>
      </c>
    </row>
    <row r="43" spans="1:10" x14ac:dyDescent="0.25">
      <c r="A43" s="31" t="s">
        <v>374</v>
      </c>
      <c r="B43" s="45">
        <v>2729</v>
      </c>
      <c r="C43" s="32" t="s">
        <v>317</v>
      </c>
      <c r="D43" s="34">
        <v>271</v>
      </c>
      <c r="E43" s="34">
        <v>271</v>
      </c>
      <c r="F43" s="34">
        <v>264</v>
      </c>
      <c r="G43" s="34">
        <v>7</v>
      </c>
      <c r="H43" s="34">
        <v>0</v>
      </c>
      <c r="I43" s="34">
        <v>0</v>
      </c>
      <c r="J43" s="34">
        <v>100</v>
      </c>
    </row>
    <row r="44" spans="1:10" x14ac:dyDescent="0.25">
      <c r="A44" s="31" t="s">
        <v>374</v>
      </c>
      <c r="B44" s="45">
        <v>2972</v>
      </c>
      <c r="C44" s="32" t="s">
        <v>271</v>
      </c>
      <c r="D44" s="33">
        <v>2500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100</v>
      </c>
    </row>
  </sheetData>
  <pageMargins left="0.7" right="0.7" top="0.75" bottom="0.75" header="0.45" footer="0.45"/>
  <pageSetup paperSize="9" orientation="portrait"/>
  <headerFooter>
    <oddHeader>&amp;L&amp;20Cálculo PPM&amp;R&amp;D</oddHeader>
    <oddFooter>&amp;RPage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57"/>
  <sheetViews>
    <sheetView showGridLines="0" zoomScale="85" zoomScaleNormal="85" workbookViewId="0">
      <pane ySplit="3" topLeftCell="A49" activePane="bottomLeft" state="frozen"/>
      <selection activeCell="E10" sqref="E10"/>
      <selection pane="bottomLeft" activeCell="G57" sqref="G57"/>
    </sheetView>
  </sheetViews>
  <sheetFormatPr defaultRowHeight="15" x14ac:dyDescent="0.25"/>
  <cols>
    <col min="2" max="2" width="45.7109375" customWidth="1"/>
    <col min="3" max="3" width="18" bestFit="1" customWidth="1"/>
    <col min="4" max="4" width="8.7109375" customWidth="1"/>
    <col min="5" max="5" width="14.42578125" bestFit="1" customWidth="1"/>
    <col min="6" max="6" width="25" customWidth="1"/>
    <col min="7" max="7" width="18.140625" bestFit="1" customWidth="1"/>
    <col min="8" max="8" width="12.7109375" style="10" customWidth="1"/>
    <col min="9" max="12" width="12.7109375" customWidth="1"/>
    <col min="13" max="13" width="15.140625" customWidth="1"/>
    <col min="14" max="14" width="12.7109375" customWidth="1"/>
  </cols>
  <sheetData>
    <row r="1" spans="1:14" ht="24.75" customHeight="1" thickBot="1" x14ac:dyDescent="0.3">
      <c r="B1" s="127" t="s">
        <v>145</v>
      </c>
      <c r="N1" s="20" t="s">
        <v>235</v>
      </c>
    </row>
    <row r="2" spans="1:14" s="5" customFormat="1" ht="32.1" customHeight="1" thickBot="1" x14ac:dyDescent="0.25">
      <c r="B2" s="128"/>
      <c r="H2" s="21">
        <v>0.15</v>
      </c>
      <c r="I2" s="21">
        <v>0.15</v>
      </c>
      <c r="J2" s="39">
        <v>0.3</v>
      </c>
      <c r="K2" s="40">
        <v>0.2</v>
      </c>
      <c r="L2" s="40">
        <v>0.3</v>
      </c>
      <c r="M2" s="41">
        <v>0.2</v>
      </c>
      <c r="N2" s="19">
        <v>45292</v>
      </c>
    </row>
    <row r="3" spans="1:14" ht="32.1" customHeight="1" x14ac:dyDescent="0.25">
      <c r="A3" s="4" t="s">
        <v>2</v>
      </c>
      <c r="B3" s="4" t="s">
        <v>0</v>
      </c>
      <c r="C3" s="4" t="s">
        <v>1</v>
      </c>
      <c r="D3" s="4" t="s">
        <v>2</v>
      </c>
      <c r="E3" s="4" t="s">
        <v>88</v>
      </c>
      <c r="F3" s="4" t="s">
        <v>3</v>
      </c>
      <c r="G3" s="4" t="s">
        <v>234</v>
      </c>
      <c r="H3" s="6" t="s">
        <v>295</v>
      </c>
      <c r="I3" s="6" t="s">
        <v>142</v>
      </c>
      <c r="J3" s="38" t="s">
        <v>290</v>
      </c>
      <c r="K3" s="38" t="s">
        <v>141</v>
      </c>
      <c r="L3" s="38" t="s">
        <v>140</v>
      </c>
      <c r="M3" s="38" t="s">
        <v>143</v>
      </c>
      <c r="N3" s="6" t="s">
        <v>144</v>
      </c>
    </row>
    <row r="4" spans="1:14" ht="15.75" x14ac:dyDescent="0.25">
      <c r="A4" s="1">
        <v>1832</v>
      </c>
      <c r="B4" s="2" t="s">
        <v>18</v>
      </c>
      <c r="C4" s="1" t="s">
        <v>19</v>
      </c>
      <c r="D4" s="43">
        <v>1832</v>
      </c>
      <c r="E4" s="1" t="s">
        <v>90</v>
      </c>
      <c r="F4" s="1" t="s">
        <v>20</v>
      </c>
      <c r="G4" s="1" t="str">
        <f>IF(SUMIFS(Dados!$A:$A,Dados!$C:$C,'IDGF-Jan'!$D:$D,Dados!$B:$B,'IDGF-Jan'!$N$2)=0,"SEM MOVIMENTO","AVALIADO")</f>
        <v>SEM MOVIMENTO</v>
      </c>
      <c r="H4" s="42" t="str">
        <f>IFERROR(IF($G4="SEM MOVIMENTO","",IF(G4="AVALIADO",(VLOOKUP(D4,PPM!B:J,9,FALSE)/100)*$H$2,1*$H$2)),1*$H$2)</f>
        <v/>
      </c>
      <c r="I4" s="9" t="str">
        <f>IF($G4="SEM MOVIMENTO","",IF(AND($G4="AVALIADO",SUMIFS(Dados!$A:$A,Dados!$C:$C,$D:$D,Dados!$B:$B,$N$2,Dados!$I:$I,$3:$3)&lt;&gt;0),SUMIFS(Dados!$F:$F,Dados!$C:$C,$D:$D,Dados!$B:$B,$N$2,Dados!$I:$I,$3:$3)%*$I$2,$I$2))</f>
        <v/>
      </c>
      <c r="J4" s="9" t="str">
        <f t="shared" ref="J4:J35" si="0">IFERROR(H4+I4,"")</f>
        <v/>
      </c>
      <c r="K4" s="9" t="str">
        <f>IF($G4="SEM MOVIMENTO","",IF(AND($G4="AVALIADO",SUMIFS(Dados!$A:$A,Dados!$C:$C,$D:$D,Dados!$B:$B,$N$2,Dados!$I:$I,$3:$3)&lt;&gt;0),SUMIFS(Dados!$F:$F,Dados!$C:$C,$D:$D,Dados!$B:$B,$N$2,Dados!$I:$I,$3:$3)%*$K$2,$K$2))</f>
        <v/>
      </c>
      <c r="L4" s="9" t="str">
        <f>IF($G4="SEM MOVIMENTO","",IF(AND($G4="AVALIADO",SUMIFS(Dados!$A:$A,Dados!$C:$C,$D:$D,Dados!$B:$B,$N$2,Dados!$I:$I,$3:$3)&lt;&gt;0),SUMIFS(Dados!$F:$F,Dados!$C:$C,$D:$D,Dados!$B:$B,$N$2,Dados!$I:$I,$3:$3)%*$L$2,$L$2))</f>
        <v/>
      </c>
      <c r="M4" s="9" t="str">
        <f>IF($G4="SEM MOVIMENTO","",IF(AND($G4="AVALIADO",SUMIFS(Dados!$A:$A,Dados!$C:$C,$D:$D,Dados!$B:$B,$N$2,Dados!$I:$I,$3:$3)&lt;&gt;0),SUMIFS(Dados!$F:$F,Dados!$C:$C,$D:$D,Dados!$B:$B,$N$2,Dados!$I:$I,$3:$3)%*$M$2,$M$2))</f>
        <v/>
      </c>
      <c r="N4" s="7">
        <f t="shared" ref="N4:N35" si="1">SUM(J4:M4)</f>
        <v>0</v>
      </c>
    </row>
    <row r="5" spans="1:14" ht="15.75" x14ac:dyDescent="0.25">
      <c r="A5" s="1">
        <v>1101</v>
      </c>
      <c r="B5" s="2" t="s">
        <v>21</v>
      </c>
      <c r="C5" s="1" t="s">
        <v>22</v>
      </c>
      <c r="D5" s="43">
        <v>1101</v>
      </c>
      <c r="E5" s="1" t="s">
        <v>90</v>
      </c>
      <c r="F5" s="1" t="s">
        <v>23</v>
      </c>
      <c r="G5" s="1" t="str">
        <f>IF(SUMIFS(Dados!$A:$A,Dados!$C:$C,'IDGF-Jan'!$D:$D,Dados!$B:$B,'IDGF-Jan'!$N$2)=0,"SEM MOVIMENTO","AVALIADO")</f>
        <v>SEM MOVIMENTO</v>
      </c>
      <c r="H5" s="42" t="str">
        <f>IFERROR(IF($G5="SEM MOVIMENTO","",IF(G5="AVALIADO",(VLOOKUP(D5,PPM!B:J,9,FALSE)/100)*$H$2,1*$H$2)),1*$H$2)</f>
        <v/>
      </c>
      <c r="I5" s="9" t="str">
        <f>IF($G5="SEM MOVIMENTO","",IF(AND($G5="AVALIADO",SUMIFS(Dados!$A:$A,Dados!$C:$C,$D:$D,Dados!$B:$B,$N$2,Dados!$I:$I,$3:$3)&lt;&gt;0),SUMIFS(Dados!$F:$F,Dados!$C:$C,$D:$D,Dados!$B:$B,$N$2,Dados!$I:$I,$3:$3)%*$I$2,$I$2))</f>
        <v/>
      </c>
      <c r="J5" s="9" t="str">
        <f t="shared" si="0"/>
        <v/>
      </c>
      <c r="K5" s="9" t="str">
        <f>IF($G5="SEM MOVIMENTO","",IF(AND($G5="AVALIADO",SUMIFS(Dados!$A:$A,Dados!$C:$C,$D:$D,Dados!$B:$B,$N$2,Dados!$I:$I,$3:$3)&lt;&gt;0),SUMIFS(Dados!$F:$F,Dados!$C:$C,$D:$D,Dados!$B:$B,$N$2,Dados!$I:$I,$3:$3)%*$K$2,$K$2))</f>
        <v/>
      </c>
      <c r="L5" s="9" t="str">
        <f>IF($G5="SEM MOVIMENTO","",IF(AND($G5="AVALIADO",SUMIFS(Dados!$A:$A,Dados!$C:$C,$D:$D,Dados!$B:$B,$N$2,Dados!$I:$I,$3:$3)&lt;&gt;0),SUMIFS(Dados!$F:$F,Dados!$C:$C,$D:$D,Dados!$B:$B,$N$2,Dados!$I:$I,$3:$3)%*$L$2,$L$2))</f>
        <v/>
      </c>
      <c r="M5" s="9" t="str">
        <f>IF($G5="SEM MOVIMENTO","",IF(AND($G5="AVALIADO",SUMIFS(Dados!$A:$A,Dados!$C:$C,$D:$D,Dados!$B:$B,$N$2,Dados!$I:$I,$3:$3)&lt;&gt;0),SUMIFS(Dados!$F:$F,Dados!$C:$C,$D:$D,Dados!$B:$B,$N$2,Dados!$I:$I,$3:$3)%*$M$2,$M$2))</f>
        <v/>
      </c>
      <c r="N5" s="7">
        <f t="shared" si="1"/>
        <v>0</v>
      </c>
    </row>
    <row r="6" spans="1:14" ht="15.75" x14ac:dyDescent="0.25">
      <c r="A6" s="1">
        <v>1032</v>
      </c>
      <c r="B6" s="2" t="s">
        <v>11</v>
      </c>
      <c r="C6" s="1" t="s">
        <v>12</v>
      </c>
      <c r="D6" s="43">
        <v>1032</v>
      </c>
      <c r="E6" s="1" t="s">
        <v>89</v>
      </c>
      <c r="F6" s="1" t="s">
        <v>6</v>
      </c>
      <c r="G6" s="1" t="s">
        <v>321</v>
      </c>
      <c r="H6" s="42" t="str">
        <f>IFERROR(IF($G6="SEM MOVIMENTO","",IF(G6="AVALIADO",(VLOOKUP(D6,PPM!B:J,9,FALSE)/100)*$H$2,1*$H$2)),1*$H$2)</f>
        <v/>
      </c>
      <c r="I6" s="9" t="str">
        <f>IF($G6="SEM MOVIMENTO","",IF(AND($G6="AVALIADO",SUMIFS(Dados!$A:$A,Dados!$C:$C,$D:$D,Dados!$B:$B,$N$2,Dados!$I:$I,$3:$3)&lt;&gt;0),SUMIFS(Dados!$F:$F,Dados!$C:$C,$D:$D,Dados!$B:$B,$N$2,Dados!$I:$I,$3:$3)%*$I$2,$I$2))</f>
        <v/>
      </c>
      <c r="J6" s="9" t="str">
        <f t="shared" si="0"/>
        <v/>
      </c>
      <c r="K6" s="9" t="str">
        <f>IF($G6="SEM MOVIMENTO","",IF(AND($G6="AVALIADO",SUMIFS(Dados!$A:$A,Dados!$C:$C,$D:$D,Dados!$B:$B,$N$2,Dados!$I:$I,$3:$3)&lt;&gt;0),SUMIFS(Dados!$F:$F,Dados!$C:$C,$D:$D,Dados!$B:$B,$N$2,Dados!$I:$I,$3:$3)%*$K$2,$K$2))</f>
        <v/>
      </c>
      <c r="L6" s="9" t="str">
        <f>IF($G6="SEM MOVIMENTO","",IF(AND($G6="AVALIADO",SUMIFS(Dados!$A:$A,Dados!$C:$C,$D:$D,Dados!$B:$B,$N$2,Dados!$I:$I,$3:$3)&lt;&gt;0),SUMIFS(Dados!$F:$F,Dados!$C:$C,$D:$D,Dados!$B:$B,$N$2,Dados!$I:$I,$3:$3)%*$L$2,$L$2))</f>
        <v/>
      </c>
      <c r="M6" s="9" t="str">
        <f>IF($G6="SEM MOVIMENTO","",IF(AND($G6="AVALIADO",SUMIFS(Dados!$A:$A,Dados!$C:$C,$D:$D,Dados!$B:$B,$N$2,Dados!$I:$I,$3:$3)&lt;&gt;0),SUMIFS(Dados!$F:$F,Dados!$C:$C,$D:$D,Dados!$B:$B,$N$2,Dados!$I:$I,$3:$3)%*$M$2,$M$2))</f>
        <v/>
      </c>
      <c r="N6" s="7">
        <f t="shared" si="1"/>
        <v>0</v>
      </c>
    </row>
    <row r="7" spans="1:14" s="10" customFormat="1" ht="15.75" x14ac:dyDescent="0.25">
      <c r="A7" s="1">
        <v>3085</v>
      </c>
      <c r="B7" s="2" t="s">
        <v>36</v>
      </c>
      <c r="C7" s="1" t="s">
        <v>37</v>
      </c>
      <c r="D7" s="43">
        <v>3085</v>
      </c>
      <c r="E7" s="1" t="s">
        <v>91</v>
      </c>
      <c r="F7" s="1" t="s">
        <v>35</v>
      </c>
      <c r="G7" s="1" t="str">
        <f>IF(SUMIFS(Dados!$A:$A,Dados!$C:$C,'IDGF-Jan'!$D:$D,Dados!$B:$B,'IDGF-Jan'!$N$2)=0,"SEM MOVIMENTO","AVALIADO")</f>
        <v>SEM MOVIMENTO</v>
      </c>
      <c r="H7" s="42" t="str">
        <f>IFERROR(IF($G7="SEM MOVIMENTO","",IF(G7="AVALIADO",(VLOOKUP(D7,PPM!B:J,9,FALSE)/100)*$H$2,1*$H$2)),1*$H$2)</f>
        <v/>
      </c>
      <c r="I7" s="9" t="str">
        <f>IF($G7="SEM MOVIMENTO","",IF(AND($G7="AVALIADO",SUMIFS(Dados!$A:$A,Dados!$C:$C,$D:$D,Dados!$B:$B,$N$2,Dados!$I:$I,$3:$3)&lt;&gt;0),SUMIFS(Dados!$F:$F,Dados!$C:$C,$D:$D,Dados!$B:$B,$N$2,Dados!$I:$I,$3:$3)%*$I$2,$I$2))</f>
        <v/>
      </c>
      <c r="J7" s="9" t="str">
        <f t="shared" si="0"/>
        <v/>
      </c>
      <c r="K7" s="9" t="str">
        <f>IF($G7="SEM MOVIMENTO","",IF(AND($G7="AVALIADO",SUMIFS(Dados!$A:$A,Dados!$C:$C,$D:$D,Dados!$B:$B,$N$2,Dados!$I:$I,$3:$3)&lt;&gt;0),SUMIFS(Dados!$F:$F,Dados!$C:$C,$D:$D,Dados!$B:$B,$N$2,Dados!$I:$I,$3:$3)%*$K$2,$K$2))</f>
        <v/>
      </c>
      <c r="L7" s="9" t="str">
        <f>IF($G7="SEM MOVIMENTO","",IF(AND($G7="AVALIADO",SUMIFS(Dados!$A:$A,Dados!$C:$C,$D:$D,Dados!$B:$B,$N$2,Dados!$I:$I,$3:$3)&lt;&gt;0),SUMIFS(Dados!$F:$F,Dados!$C:$C,$D:$D,Dados!$B:$B,$N$2,Dados!$I:$I,$3:$3)%*$L$2,$L$2))</f>
        <v/>
      </c>
      <c r="M7" s="9" t="str">
        <f>IF($G7="SEM MOVIMENTO","",IF(AND($G7="AVALIADO",SUMIFS(Dados!$A:$A,Dados!$C:$C,$D:$D,Dados!$B:$B,$N$2,Dados!$I:$I,$3:$3)&lt;&gt;0),SUMIFS(Dados!$F:$F,Dados!$C:$C,$D:$D,Dados!$B:$B,$N$2,Dados!$I:$I,$3:$3)%*$M$2,$M$2))</f>
        <v/>
      </c>
      <c r="N7" s="7">
        <f t="shared" si="1"/>
        <v>0</v>
      </c>
    </row>
    <row r="8" spans="1:14" ht="15.75" x14ac:dyDescent="0.25">
      <c r="A8" s="1">
        <v>1402</v>
      </c>
      <c r="B8" s="2" t="s">
        <v>56</v>
      </c>
      <c r="C8" s="1" t="s">
        <v>57</v>
      </c>
      <c r="D8" s="43">
        <v>1402</v>
      </c>
      <c r="E8" s="1" t="s">
        <v>89</v>
      </c>
      <c r="F8" s="1" t="s">
        <v>58</v>
      </c>
      <c r="G8" s="1" t="s">
        <v>321</v>
      </c>
      <c r="H8" s="42" t="str">
        <f>IFERROR(IF($G8="SEM MOVIMENTO","",IF(G8="AVALIADO",(VLOOKUP(D8,PPM!B:J,9,FALSE)/100)*$H$2,1*$H$2)),1*$H$2)</f>
        <v/>
      </c>
      <c r="I8" s="9" t="str">
        <f>IF($G8="SEM MOVIMENTO","",IF(AND($G8="AVALIADO",SUMIFS(Dados!$A:$A,Dados!$C:$C,$D:$D,Dados!$B:$B,$N$2,Dados!$I:$I,$3:$3)&lt;&gt;0),SUMIFS(Dados!$F:$F,Dados!$C:$C,$D:$D,Dados!$B:$B,$N$2,Dados!$I:$I,$3:$3)%*$I$2,$I$2))</f>
        <v/>
      </c>
      <c r="J8" s="9" t="str">
        <f t="shared" si="0"/>
        <v/>
      </c>
      <c r="K8" s="9" t="str">
        <f>IF($G8="SEM MOVIMENTO","",IF(AND($G8="AVALIADO",SUMIFS(Dados!$A:$A,Dados!$C:$C,$D:$D,Dados!$B:$B,$N$2,Dados!$I:$I,$3:$3)&lt;&gt;0),SUMIFS(Dados!$F:$F,Dados!$C:$C,$D:$D,Dados!$B:$B,$N$2,Dados!$I:$I,$3:$3)%*$K$2,$K$2))</f>
        <v/>
      </c>
      <c r="L8" s="9" t="str">
        <f>IF($G8="SEM MOVIMENTO","",IF(AND($G8="AVALIADO",SUMIFS(Dados!$A:$A,Dados!$C:$C,$D:$D,Dados!$B:$B,$N$2,Dados!$I:$I,$3:$3)&lt;&gt;0),SUMIFS(Dados!$F:$F,Dados!$C:$C,$D:$D,Dados!$B:$B,$N$2,Dados!$I:$I,$3:$3)%*$L$2,$L$2))</f>
        <v/>
      </c>
      <c r="M8" s="9" t="str">
        <f>IF($G8="SEM MOVIMENTO","",IF(AND($G8="AVALIADO",SUMIFS(Dados!$A:$A,Dados!$C:$C,$D:$D,Dados!$B:$B,$N$2,Dados!$I:$I,$3:$3)&lt;&gt;0),SUMIFS(Dados!$F:$F,Dados!$C:$C,$D:$D,Dados!$B:$B,$N$2,Dados!$I:$I,$3:$3)%*$M$2,$M$2))</f>
        <v/>
      </c>
      <c r="N8" s="7">
        <f t="shared" si="1"/>
        <v>0</v>
      </c>
    </row>
    <row r="9" spans="1:14" ht="15.75" x14ac:dyDescent="0.25">
      <c r="A9" s="1">
        <v>1806</v>
      </c>
      <c r="B9" s="2" t="s">
        <v>4</v>
      </c>
      <c r="C9" s="1" t="s">
        <v>5</v>
      </c>
      <c r="D9" s="43">
        <v>1806</v>
      </c>
      <c r="E9" s="1" t="s">
        <v>89</v>
      </c>
      <c r="F9" s="1" t="s">
        <v>6</v>
      </c>
      <c r="G9" s="1" t="s">
        <v>321</v>
      </c>
      <c r="H9" s="42" t="str">
        <f>IFERROR(IF($G9="SEM MOVIMENTO","",IF(G9="AVALIADO",(VLOOKUP(D9,PPM!B:J,9,FALSE)/100)*$H$2,1*$H$2)),1*$H$2)</f>
        <v/>
      </c>
      <c r="I9" s="9" t="str">
        <f>IF($G9="SEM MOVIMENTO","",IF(AND($G9="AVALIADO",SUMIFS(Dados!$A:$A,Dados!$C:$C,$D:$D,Dados!$B:$B,$N$2,Dados!$I:$I,$3:$3)&lt;&gt;0),SUMIFS(Dados!$F:$F,Dados!$C:$C,$D:$D,Dados!$B:$B,$N$2,Dados!$I:$I,$3:$3)%*$I$2,$I$2))</f>
        <v/>
      </c>
      <c r="J9" s="9" t="str">
        <f t="shared" si="0"/>
        <v/>
      </c>
      <c r="K9" s="9" t="str">
        <f>IF($G9="SEM MOVIMENTO","",IF(AND($G9="AVALIADO",SUMIFS(Dados!$A:$A,Dados!$C:$C,$D:$D,Dados!$B:$B,$N$2,Dados!$I:$I,$3:$3)&lt;&gt;0),SUMIFS(Dados!$F:$F,Dados!$C:$C,$D:$D,Dados!$B:$B,$N$2,Dados!$I:$I,$3:$3)%*$K$2,$K$2))</f>
        <v/>
      </c>
      <c r="L9" s="9" t="str">
        <f>IF($G9="SEM MOVIMENTO","",IF(AND($G9="AVALIADO",SUMIFS(Dados!$A:$A,Dados!$C:$C,$D:$D,Dados!$B:$B,$N$2,Dados!$I:$I,$3:$3)&lt;&gt;0),SUMIFS(Dados!$F:$F,Dados!$C:$C,$D:$D,Dados!$B:$B,$N$2,Dados!$I:$I,$3:$3)%*$L$2,$L$2))</f>
        <v/>
      </c>
      <c r="M9" s="9" t="str">
        <f>IF($G9="SEM MOVIMENTO","",IF(AND($G9="AVALIADO",SUMIFS(Dados!$A:$A,Dados!$C:$C,$D:$D,Dados!$B:$B,$N$2,Dados!$I:$I,$3:$3)&lt;&gt;0),SUMIFS(Dados!$F:$F,Dados!$C:$C,$D:$D,Dados!$B:$B,$N$2,Dados!$I:$I,$3:$3)%*$M$2,$M$2))</f>
        <v/>
      </c>
      <c r="N9" s="7">
        <f t="shared" si="1"/>
        <v>0</v>
      </c>
    </row>
    <row r="10" spans="1:14" ht="15.75" x14ac:dyDescent="0.25">
      <c r="A10" s="1">
        <v>2040</v>
      </c>
      <c r="B10" s="2" t="s">
        <v>7</v>
      </c>
      <c r="C10" s="1" t="s">
        <v>8</v>
      </c>
      <c r="D10" s="43">
        <v>2040</v>
      </c>
      <c r="E10" s="1" t="s">
        <v>89</v>
      </c>
      <c r="F10" s="1" t="s">
        <v>6</v>
      </c>
      <c r="G10" s="1" t="s">
        <v>321</v>
      </c>
      <c r="H10" s="42" t="str">
        <f>IFERROR(IF($G10="SEM MOVIMENTO","",IF(G10="AVALIADO",(VLOOKUP(D10,PPM!B:J,9,FALSE)/100)*$H$2,1*$H$2)),1*$H$2)</f>
        <v/>
      </c>
      <c r="I10" s="9" t="str">
        <f>IF($G10="SEM MOVIMENTO","",IF(AND($G10="AVALIADO",SUMIFS(Dados!$A:$A,Dados!$C:$C,$D:$D,Dados!$B:$B,$N$2,Dados!$I:$I,$3:$3)&lt;&gt;0),SUMIFS(Dados!$F:$F,Dados!$C:$C,$D:$D,Dados!$B:$B,$N$2,Dados!$I:$I,$3:$3)%*$I$2,$I$2))</f>
        <v/>
      </c>
      <c r="J10" s="9" t="str">
        <f t="shared" si="0"/>
        <v/>
      </c>
      <c r="K10" s="9" t="str">
        <f>IF($G10="SEM MOVIMENTO","",IF(AND($G10="AVALIADO",SUMIFS(Dados!$A:$A,Dados!$C:$C,$D:$D,Dados!$B:$B,$N$2,Dados!$I:$I,$3:$3)&lt;&gt;0),SUMIFS(Dados!$F:$F,Dados!$C:$C,$D:$D,Dados!$B:$B,$N$2,Dados!$I:$I,$3:$3)%*$K$2,$K$2))</f>
        <v/>
      </c>
      <c r="L10" s="9" t="str">
        <f>IF($G10="SEM MOVIMENTO","",IF(AND($G10="AVALIADO",SUMIFS(Dados!$A:$A,Dados!$C:$C,$D:$D,Dados!$B:$B,$N$2,Dados!$I:$I,$3:$3)&lt;&gt;0),SUMIFS(Dados!$F:$F,Dados!$C:$C,$D:$D,Dados!$B:$B,$N$2,Dados!$I:$I,$3:$3)%*$L$2,$L$2))</f>
        <v/>
      </c>
      <c r="M10" s="9" t="str">
        <f>IF($G10="SEM MOVIMENTO","",IF(AND($G10="AVALIADO",SUMIFS(Dados!$A:$A,Dados!$C:$C,$D:$D,Dados!$B:$B,$N$2,Dados!$I:$I,$3:$3)&lt;&gt;0),SUMIFS(Dados!$F:$F,Dados!$C:$C,$D:$D,Dados!$B:$B,$N$2,Dados!$I:$I,$3:$3)%*$M$2,$M$2))</f>
        <v/>
      </c>
      <c r="N10" s="7">
        <f t="shared" si="1"/>
        <v>0</v>
      </c>
    </row>
    <row r="11" spans="1:14" ht="15.75" x14ac:dyDescent="0.25">
      <c r="A11" s="1">
        <v>1827</v>
      </c>
      <c r="B11" s="2" t="s">
        <v>13</v>
      </c>
      <c r="C11" s="1" t="s">
        <v>14</v>
      </c>
      <c r="D11" s="43">
        <v>1827</v>
      </c>
      <c r="E11" s="1" t="s">
        <v>89</v>
      </c>
      <c r="F11" s="1" t="s">
        <v>6</v>
      </c>
      <c r="G11" s="1" t="s">
        <v>321</v>
      </c>
      <c r="H11" s="42" t="str">
        <f>IFERROR(IF($G11="SEM MOVIMENTO","",IF(G11="AVALIADO",(VLOOKUP(D11,PPM!B:J,9,FALSE)/100)*$H$2,1*$H$2)),1*$H$2)</f>
        <v/>
      </c>
      <c r="I11" s="9" t="str">
        <f>IF($G11="SEM MOVIMENTO","",IF(AND($G11="AVALIADO",SUMIFS(Dados!$A:$A,Dados!$C:$C,$D:$D,Dados!$B:$B,$N$2,Dados!$I:$I,$3:$3)&lt;&gt;0),SUMIFS(Dados!$F:$F,Dados!$C:$C,$D:$D,Dados!$B:$B,$N$2,Dados!$I:$I,$3:$3)%*$I$2,$I$2))</f>
        <v/>
      </c>
      <c r="J11" s="9" t="str">
        <f t="shared" si="0"/>
        <v/>
      </c>
      <c r="K11" s="9" t="str">
        <f>IF($G11="SEM MOVIMENTO","",IF(AND($G11="AVALIADO",SUMIFS(Dados!$A:$A,Dados!$C:$C,$D:$D,Dados!$B:$B,$N$2,Dados!$I:$I,$3:$3)&lt;&gt;0),SUMIFS(Dados!$F:$F,Dados!$C:$C,$D:$D,Dados!$B:$B,$N$2,Dados!$I:$I,$3:$3)%*$K$2,$K$2))</f>
        <v/>
      </c>
      <c r="L11" s="9" t="str">
        <f>IF($G11="SEM MOVIMENTO","",IF(AND($G11="AVALIADO",SUMIFS(Dados!$A:$A,Dados!$C:$C,$D:$D,Dados!$B:$B,$N$2,Dados!$I:$I,$3:$3)&lt;&gt;0),SUMIFS(Dados!$F:$F,Dados!$C:$C,$D:$D,Dados!$B:$B,$N$2,Dados!$I:$I,$3:$3)%*$L$2,$L$2))</f>
        <v/>
      </c>
      <c r="M11" s="9" t="str">
        <f>IF($G11="SEM MOVIMENTO","",IF(AND($G11="AVALIADO",SUMIFS(Dados!$A:$A,Dados!$C:$C,$D:$D,Dados!$B:$B,$N$2,Dados!$I:$I,$3:$3)&lt;&gt;0),SUMIFS(Dados!$F:$F,Dados!$C:$C,$D:$D,Dados!$B:$B,$N$2,Dados!$I:$I,$3:$3)%*$M$2,$M$2))</f>
        <v/>
      </c>
      <c r="N11" s="7">
        <f t="shared" si="1"/>
        <v>0</v>
      </c>
    </row>
    <row r="12" spans="1:14" ht="15.75" x14ac:dyDescent="0.25">
      <c r="A12" s="1">
        <v>1184</v>
      </c>
      <c r="B12" s="3" t="s">
        <v>76</v>
      </c>
      <c r="C12" s="1" t="s">
        <v>77</v>
      </c>
      <c r="D12" s="43">
        <v>1184</v>
      </c>
      <c r="E12" s="1" t="s">
        <v>90</v>
      </c>
      <c r="F12" s="1" t="s">
        <v>64</v>
      </c>
      <c r="G12" s="1" t="s">
        <v>321</v>
      </c>
      <c r="H12" s="42" t="str">
        <f>IFERROR(IF($G12="SEM MOVIMENTO","",IF(G12="AVALIADO",(VLOOKUP(D12,PPM!B:J,9,FALSE)/100)*$H$2,1*$H$2)),1*$H$2)</f>
        <v/>
      </c>
      <c r="I12" s="9" t="str">
        <f>IF($G12="SEM MOVIMENTO","",IF(AND($G12="AVALIADO",SUMIFS(Dados!$A:$A,Dados!$C:$C,$D:$D,Dados!$B:$B,$N$2,Dados!$I:$I,$3:$3)&lt;&gt;0),SUMIFS(Dados!$F:$F,Dados!$C:$C,$D:$D,Dados!$B:$B,$N$2,Dados!$I:$I,$3:$3)%*$I$2,$I$2))</f>
        <v/>
      </c>
      <c r="J12" s="9" t="str">
        <f t="shared" si="0"/>
        <v/>
      </c>
      <c r="K12" s="9" t="str">
        <f>IF($G12="SEM MOVIMENTO","",IF(AND($G12="AVALIADO",SUMIFS(Dados!$A:$A,Dados!$C:$C,$D:$D,Dados!$B:$B,$N$2,Dados!$I:$I,$3:$3)&lt;&gt;0),SUMIFS(Dados!$F:$F,Dados!$C:$C,$D:$D,Dados!$B:$B,$N$2,Dados!$I:$I,$3:$3)%*$K$2,$K$2))</f>
        <v/>
      </c>
      <c r="L12" s="9" t="str">
        <f>IF($G12="SEM MOVIMENTO","",IF(AND($G12="AVALIADO",SUMIFS(Dados!$A:$A,Dados!$C:$C,$D:$D,Dados!$B:$B,$N$2,Dados!$I:$I,$3:$3)&lt;&gt;0),SUMIFS(Dados!$F:$F,Dados!$C:$C,$D:$D,Dados!$B:$B,$N$2,Dados!$I:$I,$3:$3)%*$L$2,$L$2))</f>
        <v/>
      </c>
      <c r="M12" s="9" t="str">
        <f>IF($G12="SEM MOVIMENTO","",IF(AND($G12="AVALIADO",SUMIFS(Dados!$A:$A,Dados!$C:$C,$D:$D,Dados!$B:$B,$N$2,Dados!$I:$I,$3:$3)&lt;&gt;0),SUMIFS(Dados!$F:$F,Dados!$C:$C,$D:$D,Dados!$B:$B,$N$2,Dados!$I:$I,$3:$3)%*$M$2,$M$2))</f>
        <v/>
      </c>
      <c r="N12" s="7">
        <f t="shared" si="1"/>
        <v>0</v>
      </c>
    </row>
    <row r="13" spans="1:14" ht="15.75" x14ac:dyDescent="0.25">
      <c r="A13" s="1">
        <v>1796</v>
      </c>
      <c r="B13" s="2" t="s">
        <v>59</v>
      </c>
      <c r="C13" s="1" t="s">
        <v>60</v>
      </c>
      <c r="D13" s="43">
        <v>1796</v>
      </c>
      <c r="E13" s="1" t="s">
        <v>91</v>
      </c>
      <c r="F13" s="1" t="s">
        <v>61</v>
      </c>
      <c r="G13" s="1" t="s">
        <v>321</v>
      </c>
      <c r="H13" s="42" t="str">
        <f>IFERROR(IF($G13="SEM MOVIMENTO","",IF(G13="AVALIADO",(VLOOKUP(D13,PPM!B:J,9,FALSE)/100)*$H$2,1*$H$2)),1*$H$2)</f>
        <v/>
      </c>
      <c r="I13" s="9" t="str">
        <f>IF($G13="SEM MOVIMENTO","",IF(AND($G13="AVALIADO",SUMIFS(Dados!$A:$A,Dados!$C:$C,$D:$D,Dados!$B:$B,$N$2,Dados!$I:$I,$3:$3)&lt;&gt;0),SUMIFS(Dados!$F:$F,Dados!$C:$C,$D:$D,Dados!$B:$B,$N$2,Dados!$I:$I,$3:$3)%*$I$2,$I$2))</f>
        <v/>
      </c>
      <c r="J13" s="9" t="str">
        <f t="shared" si="0"/>
        <v/>
      </c>
      <c r="K13" s="9" t="str">
        <f>IF($G13="SEM MOVIMENTO","",IF(AND($G13="AVALIADO",SUMIFS(Dados!$A:$A,Dados!$C:$C,$D:$D,Dados!$B:$B,$N$2,Dados!$I:$I,$3:$3)&lt;&gt;0),SUMIFS(Dados!$F:$F,Dados!$C:$C,$D:$D,Dados!$B:$B,$N$2,Dados!$I:$I,$3:$3)%*$K$2,$K$2))</f>
        <v/>
      </c>
      <c r="L13" s="9" t="str">
        <f>IF($G13="SEM MOVIMENTO","",IF(AND($G13="AVALIADO",SUMIFS(Dados!$A:$A,Dados!$C:$C,$D:$D,Dados!$B:$B,$N$2,Dados!$I:$I,$3:$3)&lt;&gt;0),SUMIFS(Dados!$F:$F,Dados!$C:$C,$D:$D,Dados!$B:$B,$N$2,Dados!$I:$I,$3:$3)%*$L$2,$L$2))</f>
        <v/>
      </c>
      <c r="M13" s="9" t="str">
        <f>IF($G13="SEM MOVIMENTO","",IF(AND($G13="AVALIADO",SUMIFS(Dados!$A:$A,Dados!$C:$C,$D:$D,Dados!$B:$B,$N$2,Dados!$I:$I,$3:$3)&lt;&gt;0),SUMIFS(Dados!$F:$F,Dados!$C:$C,$D:$D,Dados!$B:$B,$N$2,Dados!$I:$I,$3:$3)%*$M$2,$M$2))</f>
        <v/>
      </c>
      <c r="N13" s="7">
        <f t="shared" si="1"/>
        <v>0</v>
      </c>
    </row>
    <row r="14" spans="1:14" ht="15.75" x14ac:dyDescent="0.25">
      <c r="A14" s="1">
        <v>2041</v>
      </c>
      <c r="B14" s="2" t="s">
        <v>65</v>
      </c>
      <c r="C14" s="1" t="s">
        <v>66</v>
      </c>
      <c r="D14" s="43">
        <v>2041</v>
      </c>
      <c r="E14" s="1" t="s">
        <v>91</v>
      </c>
      <c r="F14" s="1" t="s">
        <v>67</v>
      </c>
      <c r="G14" s="1" t="s">
        <v>321</v>
      </c>
      <c r="H14" s="42" t="str">
        <f>IFERROR(IF($G14="SEM MOVIMENTO","",IF(G14="AVALIADO",(VLOOKUP(D14,PPM!B:J,9,FALSE)/100)*$H$2,1*$H$2)),1*$H$2)</f>
        <v/>
      </c>
      <c r="I14" s="9" t="str">
        <f>IF($G14="SEM MOVIMENTO","",IF(AND($G14="AVALIADO",SUMIFS(Dados!$A:$A,Dados!$C:$C,$D:$D,Dados!$B:$B,$N$2,Dados!$I:$I,$3:$3)&lt;&gt;0),SUMIFS(Dados!$F:$F,Dados!$C:$C,$D:$D,Dados!$B:$B,$N$2,Dados!$I:$I,$3:$3)%*$I$2,$I$2))</f>
        <v/>
      </c>
      <c r="J14" s="9" t="str">
        <f t="shared" si="0"/>
        <v/>
      </c>
      <c r="K14" s="9" t="str">
        <f>IF($G14="SEM MOVIMENTO","",IF(AND($G14="AVALIADO",SUMIFS(Dados!$A:$A,Dados!$C:$C,$D:$D,Dados!$B:$B,$N$2,Dados!$I:$I,$3:$3)&lt;&gt;0),SUMIFS(Dados!$F:$F,Dados!$C:$C,$D:$D,Dados!$B:$B,$N$2,Dados!$I:$I,$3:$3)%*$K$2,$K$2))</f>
        <v/>
      </c>
      <c r="L14" s="9" t="str">
        <f>IF($G14="SEM MOVIMENTO","",IF(AND($G14="AVALIADO",SUMIFS(Dados!$A:$A,Dados!$C:$C,$D:$D,Dados!$B:$B,$N$2,Dados!$I:$I,$3:$3)&lt;&gt;0),SUMIFS(Dados!$F:$F,Dados!$C:$C,$D:$D,Dados!$B:$B,$N$2,Dados!$I:$I,$3:$3)%*$L$2,$L$2))</f>
        <v/>
      </c>
      <c r="M14" s="9" t="str">
        <f>IF($G14="SEM MOVIMENTO","",IF(AND($G14="AVALIADO",SUMIFS(Dados!$A:$A,Dados!$C:$C,$D:$D,Dados!$B:$B,$N$2,Dados!$I:$I,$3:$3)&lt;&gt;0),SUMIFS(Dados!$F:$F,Dados!$C:$C,$D:$D,Dados!$B:$B,$N$2,Dados!$I:$I,$3:$3)%*$M$2,$M$2))</f>
        <v/>
      </c>
      <c r="N14" s="7">
        <f t="shared" si="1"/>
        <v>0</v>
      </c>
    </row>
    <row r="15" spans="1:14" ht="15.75" x14ac:dyDescent="0.25">
      <c r="A15" s="1">
        <v>2729</v>
      </c>
      <c r="B15" s="2" t="s">
        <v>320</v>
      </c>
      <c r="C15" s="1" t="s">
        <v>121</v>
      </c>
      <c r="D15" s="43">
        <v>2729</v>
      </c>
      <c r="E15" s="1" t="s">
        <v>138</v>
      </c>
      <c r="F15" s="1" t="s">
        <v>136</v>
      </c>
      <c r="G15" s="1" t="str">
        <f>IF(SUMIFS(Dados!$A:$A,Dados!$C:$C,'IDGF-Jan'!$D:$D,Dados!$B:$B,'IDGF-Jan'!$N$2)=0,"SEM MOVIMENTO","AVALIADO")</f>
        <v>AVALIADO</v>
      </c>
      <c r="H15" s="42">
        <f>IFERROR(IF($G15="SEM MOVIMENTO","",IF(G15="AVALIADO",(VLOOKUP(D15,PPM!B:J,9,FALSE)/100)*$H$2,1*$H$2)),1*$H$2)</f>
        <v>0.15</v>
      </c>
      <c r="I15" s="9">
        <f>IF($G15="SEM MOVIMENTO","",IF(AND($G15="AVALIADO",SUMIFS(Dados!$A:$A,Dados!$C:$C,$D:$D,Dados!$B:$B,$N$2,Dados!$I:$I,$3:$3)&lt;&gt;0),SUMIFS(Dados!$F:$F,Dados!$C:$C,$D:$D,Dados!$B:$B,$N$2,Dados!$I:$I,$3:$3)%*$I$2,$I$2))</f>
        <v>0.15</v>
      </c>
      <c r="J15" s="9">
        <f t="shared" si="0"/>
        <v>0.3</v>
      </c>
      <c r="K15" s="9">
        <f>IF($G15="SEM MOVIMENTO","",IF(AND($G15="AVALIADO",SUMIFS(Dados!$A:$A,Dados!$C:$C,$D:$D,Dados!$B:$B,$N$2,Dados!$I:$I,$3:$3)&lt;&gt;0),SUMIFS(Dados!$F:$F,Dados!$C:$C,$D:$D,Dados!$B:$B,$N$2,Dados!$I:$I,$3:$3)%*$K$2,$K$2))</f>
        <v>0.16000000000000003</v>
      </c>
      <c r="L15" s="9">
        <f>IF($G15="SEM MOVIMENTO","",IF(AND($G15="AVALIADO",SUMIFS(Dados!$A:$A,Dados!$C:$C,$D:$D,Dados!$B:$B,$N$2,Dados!$I:$I,$3:$3)&lt;&gt;0),SUMIFS(Dados!$F:$F,Dados!$C:$C,$D:$D,Dados!$B:$B,$N$2,Dados!$I:$I,$3:$3)%*$L$2,$L$2))</f>
        <v>0.3</v>
      </c>
      <c r="M15" s="9">
        <f>IF($G15="SEM MOVIMENTO","",IF(AND($G15="AVALIADO",SUMIFS(Dados!$A:$A,Dados!$C:$C,$D:$D,Dados!$B:$B,$N$2,Dados!$I:$I,$3:$3)&lt;&gt;0),SUMIFS(Dados!$F:$F,Dados!$C:$C,$D:$D,Dados!$B:$B,$N$2,Dados!$I:$I,$3:$3)%*$M$2,$M$2))</f>
        <v>0.2</v>
      </c>
      <c r="N15" s="7">
        <f t="shared" si="1"/>
        <v>0.96</v>
      </c>
    </row>
    <row r="16" spans="1:14" ht="15.75" x14ac:dyDescent="0.25">
      <c r="A16" s="1">
        <v>1239</v>
      </c>
      <c r="B16" s="2" t="s">
        <v>33</v>
      </c>
      <c r="C16" s="1" t="s">
        <v>34</v>
      </c>
      <c r="D16" s="43">
        <v>1239</v>
      </c>
      <c r="E16" s="1" t="s">
        <v>91</v>
      </c>
      <c r="F16" s="1" t="s">
        <v>35</v>
      </c>
      <c r="G16" s="1" t="str">
        <f>IF(SUMIFS(Dados!$A:$A,Dados!$C:$C,'IDGF-Jan'!$D:$D,Dados!$B:$B,'IDGF-Jan'!$N$2)=0,"SEM MOVIMENTO","AVALIADO")</f>
        <v>AVALIADO</v>
      </c>
      <c r="H16" s="42">
        <f>IFERROR(IF($G16="SEM MOVIMENTO","",IF(G16="AVALIADO",(VLOOKUP(D16,PPM!B:J,9,FALSE)/100)*$H$2,1*$H$2)),1*$H$2)</f>
        <v>0.15</v>
      </c>
      <c r="I16" s="9">
        <f>IF($G16="SEM MOVIMENTO","",IF(AND($G16="AVALIADO",SUMIFS(Dados!$A:$A,Dados!$C:$C,$D:$D,Dados!$B:$B,$N$2,Dados!$I:$I,$3:$3)&lt;&gt;0),SUMIFS(Dados!$F:$F,Dados!$C:$C,$D:$D,Dados!$B:$B,$N$2,Dados!$I:$I,$3:$3)%*$I$2,$I$2))</f>
        <v>0.15</v>
      </c>
      <c r="J16" s="9">
        <f t="shared" si="0"/>
        <v>0.3</v>
      </c>
      <c r="K16" s="9">
        <v>0.03</v>
      </c>
      <c r="L16" s="9">
        <v>0.3</v>
      </c>
      <c r="M16" s="9">
        <f>IF($G16="SEM MOVIMENTO","",IF(AND($G16="AVALIADO",SUMIFS(Dados!$A:$A,Dados!$C:$C,$D:$D,Dados!$B:$B,$N$2,Dados!$I:$I,$3:$3)&lt;&gt;0),SUMIFS(Dados!$F:$F,Dados!$C:$C,$D:$D,Dados!$B:$B,$N$2,Dados!$I:$I,$3:$3)%*$M$2,$M$2))</f>
        <v>0.2</v>
      </c>
      <c r="N16" s="7">
        <f t="shared" si="1"/>
        <v>0.82999999999999985</v>
      </c>
    </row>
    <row r="17" spans="1:14" ht="15.75" x14ac:dyDescent="0.25">
      <c r="A17" s="1">
        <v>1221</v>
      </c>
      <c r="B17" s="2" t="s">
        <v>105</v>
      </c>
      <c r="C17" s="1" t="s">
        <v>106</v>
      </c>
      <c r="D17" s="43">
        <v>1221</v>
      </c>
      <c r="E17" s="1" t="s">
        <v>89</v>
      </c>
      <c r="F17" s="1" t="s">
        <v>94</v>
      </c>
      <c r="G17" s="1" t="str">
        <f>IF(SUMIFS(Dados!$A:$A,Dados!$C:$C,'IDGF-Jan'!$D:$D,Dados!$B:$B,'IDGF-Jan'!$N$2)=0,"SEM MOVIMENTO","AVALIADO")</f>
        <v>AVALIADO</v>
      </c>
      <c r="H17" s="42">
        <f>IFERROR(IF($G17="SEM MOVIMENTO","",IF(G17="AVALIADO",(VLOOKUP(D17,PPM!B:J,9,FALSE)/100)*$H$2,1*$H$2)),1*$H$2)</f>
        <v>0.15</v>
      </c>
      <c r="I17" s="9">
        <f>IF($G17="SEM MOVIMENTO","",IF(AND($G17="AVALIADO",SUMIFS(Dados!$A:$A,Dados!$C:$C,$D:$D,Dados!$B:$B,$N$2,Dados!$I:$I,$3:$3)&lt;&gt;0),SUMIFS(Dados!$F:$F,Dados!$C:$C,$D:$D,Dados!$B:$B,$N$2,Dados!$I:$I,$3:$3)%*$I$2,$I$2))</f>
        <v>0.15</v>
      </c>
      <c r="J17" s="9">
        <f t="shared" si="0"/>
        <v>0.3</v>
      </c>
      <c r="K17" s="9">
        <f>IF($G17="SEM MOVIMENTO","",IF(AND($G17="AVALIADO",SUMIFS(Dados!$A:$A,Dados!$C:$C,$D:$D,Dados!$B:$B,$N$2,Dados!$I:$I,$3:$3)&lt;&gt;0),SUMIFS(Dados!$F:$F,Dados!$C:$C,$D:$D,Dados!$B:$B,$N$2,Dados!$I:$I,$3:$3)%*$K$2,$K$2))</f>
        <v>0.03</v>
      </c>
      <c r="L17" s="9">
        <v>0.3</v>
      </c>
      <c r="M17" s="9">
        <f>IF($G17="SEM MOVIMENTO","",IF(AND($G17="AVALIADO",SUMIFS(Dados!$A:$A,Dados!$C:$C,$D:$D,Dados!$B:$B,$N$2,Dados!$I:$I,$3:$3)&lt;&gt;0),SUMIFS(Dados!$F:$F,Dados!$C:$C,$D:$D,Dados!$B:$B,$N$2,Dados!$I:$I,$3:$3)%*$M$2,$M$2))</f>
        <v>0.2</v>
      </c>
      <c r="N17" s="7">
        <f t="shared" si="1"/>
        <v>0.82999999999999985</v>
      </c>
    </row>
    <row r="18" spans="1:14" ht="15.75" x14ac:dyDescent="0.25">
      <c r="A18" s="1">
        <v>2175</v>
      </c>
      <c r="B18" s="2" t="s">
        <v>109</v>
      </c>
      <c r="C18" s="1" t="s">
        <v>110</v>
      </c>
      <c r="D18" s="43">
        <v>2175</v>
      </c>
      <c r="E18" s="1" t="s">
        <v>89</v>
      </c>
      <c r="F18" s="1" t="s">
        <v>94</v>
      </c>
      <c r="G18" s="1" t="str">
        <f>IF(SUMIFS(Dados!$A:$A,Dados!$C:$C,'IDGF-Jan'!$D:$D,Dados!$B:$B,'IDGF-Jan'!$N$2)=0,"SEM MOVIMENTO","AVALIADO")</f>
        <v>AVALIADO</v>
      </c>
      <c r="H18" s="42">
        <f>IFERROR(IF($G18="SEM MOVIMENTO","",IF(G18="AVALIADO",(VLOOKUP(D18,PPM!B:J,9,FALSE)/100)*$H$2,1*$H$2)),1*$H$2)</f>
        <v>0.15</v>
      </c>
      <c r="I18" s="9">
        <f>IF($G18="SEM MOVIMENTO","",IF(AND($G18="AVALIADO",SUMIFS(Dados!$A:$A,Dados!$C:$C,$D:$D,Dados!$B:$B,$N$2,Dados!$I:$I,$3:$3)&lt;&gt;0),SUMIFS(Dados!$F:$F,Dados!$C:$C,$D:$D,Dados!$B:$B,$N$2,Dados!$I:$I,$3:$3)%*$I$2,$I$2))</f>
        <v>0.15</v>
      </c>
      <c r="J18" s="9">
        <f t="shared" si="0"/>
        <v>0.3</v>
      </c>
      <c r="K18" s="9">
        <f>IF($G18="SEM MOVIMENTO","",IF(AND($G18="AVALIADO",SUMIFS(Dados!$A:$A,Dados!$C:$C,$D:$D,Dados!$B:$B,$N$2,Dados!$I:$I,$3:$3)&lt;&gt;0),SUMIFS(Dados!$F:$F,Dados!$C:$C,$D:$D,Dados!$B:$B,$N$2,Dados!$I:$I,$3:$3)%*$K$2,$K$2))</f>
        <v>0.03</v>
      </c>
      <c r="L18" s="9">
        <f>IF($G18="SEM MOVIMENTO","",IF(AND($G18="AVALIADO",SUMIFS(Dados!$A:$A,Dados!$C:$C,$D:$D,Dados!$B:$B,$N$2,Dados!$I:$I,$3:$3)&lt;&gt;0),SUMIFS(Dados!$F:$F,Dados!$C:$C,$D:$D,Dados!$B:$B,$N$2,Dados!$I:$I,$3:$3)%*$L$2,$L$2))</f>
        <v>0.3</v>
      </c>
      <c r="M18" s="9">
        <f>IF($G18="SEM MOVIMENTO","",IF(AND($G18="AVALIADO",SUMIFS(Dados!$A:$A,Dados!$C:$C,$D:$D,Dados!$B:$B,$N$2,Dados!$I:$I,$3:$3)&lt;&gt;0),SUMIFS(Dados!$F:$F,Dados!$C:$C,$D:$D,Dados!$B:$B,$N$2,Dados!$I:$I,$3:$3)%*$M$2,$M$2))</f>
        <v>0.2</v>
      </c>
      <c r="N18" s="7">
        <f t="shared" si="1"/>
        <v>0.82999999999999985</v>
      </c>
    </row>
    <row r="19" spans="1:14" ht="15.75" x14ac:dyDescent="0.25">
      <c r="A19" s="1">
        <v>1329</v>
      </c>
      <c r="B19" s="2" t="s">
        <v>101</v>
      </c>
      <c r="C19" s="1" t="s">
        <v>102</v>
      </c>
      <c r="D19" s="43">
        <v>1329</v>
      </c>
      <c r="E19" s="1" t="s">
        <v>89</v>
      </c>
      <c r="F19" s="1" t="s">
        <v>94</v>
      </c>
      <c r="G19" s="1" t="str">
        <f>IF(SUMIFS(Dados!$A:$A,Dados!$C:$C,'IDGF-Jan'!$D:$D,Dados!$B:$B,'IDGF-Jan'!$N$2)=0,"SEM MOVIMENTO","AVALIADO")</f>
        <v>AVALIADO</v>
      </c>
      <c r="H19" s="42">
        <f>IFERROR(IF($G19="SEM MOVIMENTO","",IF(G19="AVALIADO",(VLOOKUP(D19,PPM!B:J,9,FALSE)/100)*$H$2,1*$H$2)),1*$H$2)</f>
        <v>0.15</v>
      </c>
      <c r="I19" s="9">
        <f>IF($G19="SEM MOVIMENTO","",IF(AND($G19="AVALIADO",SUMIFS(Dados!$A:$A,Dados!$C:$C,$D:$D,Dados!$B:$B,$N$2,Dados!$I:$I,$3:$3)&lt;&gt;0),SUMIFS(Dados!$F:$F,Dados!$C:$C,$D:$D,Dados!$B:$B,$N$2,Dados!$I:$I,$3:$3)%*$I$2,$I$2))</f>
        <v>0.15</v>
      </c>
      <c r="J19" s="9">
        <f t="shared" si="0"/>
        <v>0.3</v>
      </c>
      <c r="K19" s="9">
        <f>IF($G19="SEM MOVIMENTO","",IF(AND($G19="AVALIADO",SUMIFS(Dados!$A:$A,Dados!$C:$C,$D:$D,Dados!$B:$B,$N$2,Dados!$I:$I,$3:$3)&lt;&gt;0),SUMIFS(Dados!$F:$F,Dados!$C:$C,$D:$D,Dados!$B:$B,$N$2,Dados!$I:$I,$3:$3)%*$K$2,$K$2))</f>
        <v>0.03</v>
      </c>
      <c r="L19" s="9">
        <f>IF($G19="SEM MOVIMENTO","",IF(AND($G19="AVALIADO",SUMIFS(Dados!$A:$A,Dados!$C:$C,$D:$D,Dados!$B:$B,$N$2,Dados!$I:$I,$3:$3)&lt;&gt;0),SUMIFS(Dados!$F:$F,Dados!$C:$C,$D:$D,Dados!$B:$B,$N$2,Dados!$I:$I,$3:$3)%*$L$2,$L$2))</f>
        <v>0.3</v>
      </c>
      <c r="M19" s="9">
        <f>IF($G19="SEM MOVIMENTO","",IF(AND($G19="AVALIADO",SUMIFS(Dados!$A:$A,Dados!$C:$C,$D:$D,Dados!$B:$B,$N$2,Dados!$I:$I,$3:$3)&lt;&gt;0),SUMIFS(Dados!$F:$F,Dados!$C:$C,$D:$D,Dados!$B:$B,$N$2,Dados!$I:$I,$3:$3)%*$M$2,$M$2))</f>
        <v>0.2</v>
      </c>
      <c r="N19" s="7">
        <f t="shared" si="1"/>
        <v>0.82999999999999985</v>
      </c>
    </row>
    <row r="20" spans="1:14" ht="15.75" x14ac:dyDescent="0.25">
      <c r="A20" s="1">
        <v>1171</v>
      </c>
      <c r="B20" s="2" t="s">
        <v>95</v>
      </c>
      <c r="C20" s="1" t="s">
        <v>96</v>
      </c>
      <c r="D20" s="43">
        <v>1171</v>
      </c>
      <c r="E20" s="1" t="s">
        <v>89</v>
      </c>
      <c r="F20" s="1" t="s">
        <v>94</v>
      </c>
      <c r="G20" s="1" t="str">
        <f>IF(SUMIFS(Dados!$A:$A,Dados!$C:$C,'IDGF-Jan'!$D:$D,Dados!$B:$B,'IDGF-Jan'!$N$2)=0,"SEM MOVIMENTO","AVALIADO")</f>
        <v>AVALIADO</v>
      </c>
      <c r="H20" s="42">
        <f>IFERROR(IF($G20="SEM MOVIMENTO","",IF(G20="AVALIADO",(VLOOKUP(D20,PPM!B:J,9,FALSE)/100)*$H$2,1*$H$2)),1*$H$2)</f>
        <v>0.15</v>
      </c>
      <c r="I20" s="9">
        <f>IF($G20="SEM MOVIMENTO","",IF(AND($G20="AVALIADO",SUMIFS(Dados!$A:$A,Dados!$C:$C,$D:$D,Dados!$B:$B,$N$2,Dados!$I:$I,$3:$3)&lt;&gt;0),SUMIFS(Dados!$F:$F,Dados!$C:$C,$D:$D,Dados!$B:$B,$N$2,Dados!$I:$I,$3:$3)%*$I$2,$I$2))</f>
        <v>0.15</v>
      </c>
      <c r="J20" s="9">
        <f t="shared" si="0"/>
        <v>0.3</v>
      </c>
      <c r="K20" s="9">
        <f>IF($G20="SEM MOVIMENTO","",IF(AND($G20="AVALIADO",SUMIFS(Dados!$A:$A,Dados!$C:$C,$D:$D,Dados!$B:$B,$N$2,Dados!$I:$I,$3:$3)&lt;&gt;0),SUMIFS(Dados!$F:$F,Dados!$C:$C,$D:$D,Dados!$B:$B,$N$2,Dados!$I:$I,$3:$3)%*$K$2,$K$2))</f>
        <v>0.03</v>
      </c>
      <c r="L20" s="9">
        <f>IF($G20="SEM MOVIMENTO","",IF(AND($G20="AVALIADO",SUMIFS(Dados!$A:$A,Dados!$C:$C,$D:$D,Dados!$B:$B,$N$2,Dados!$I:$I,$3:$3)&lt;&gt;0),SUMIFS(Dados!$F:$F,Dados!$C:$C,$D:$D,Dados!$B:$B,$N$2,Dados!$I:$I,$3:$3)%*$L$2,$L$2))</f>
        <v>0.3</v>
      </c>
      <c r="M20" s="9">
        <f>IF($G20="SEM MOVIMENTO","",IF(AND($G20="AVALIADO",SUMIFS(Dados!$A:$A,Dados!$C:$C,$D:$D,Dados!$B:$B,$N$2,Dados!$I:$I,$3:$3)&lt;&gt;0),SUMIFS(Dados!$F:$F,Dados!$C:$C,$D:$D,Dados!$B:$B,$N$2,Dados!$I:$I,$3:$3)%*$M$2,$M$2))</f>
        <v>0.2</v>
      </c>
      <c r="N20" s="7">
        <f t="shared" si="1"/>
        <v>0.82999999999999985</v>
      </c>
    </row>
    <row r="21" spans="1:14" ht="15.75" x14ac:dyDescent="0.25">
      <c r="A21" s="1">
        <v>1482</v>
      </c>
      <c r="B21" s="2" t="s">
        <v>92</v>
      </c>
      <c r="C21" s="1" t="s">
        <v>93</v>
      </c>
      <c r="D21" s="43">
        <v>1482</v>
      </c>
      <c r="E21" s="1" t="s">
        <v>89</v>
      </c>
      <c r="F21" s="1" t="s">
        <v>94</v>
      </c>
      <c r="G21" s="1" t="str">
        <f>IF(SUMIFS(Dados!$A:$A,Dados!$C:$C,'IDGF-Jan'!$D:$D,Dados!$B:$B,'IDGF-Jan'!$N$2)=0,"SEM MOVIMENTO","AVALIADO")</f>
        <v>AVALIADO</v>
      </c>
      <c r="H21" s="42">
        <f>IFERROR(IF($G21="SEM MOVIMENTO","",IF(G21="AVALIADO",(VLOOKUP(D21,PPM!B:J,9,FALSE)/100)*$H$2,1*$H$2)),1*$H$2)</f>
        <v>0.15</v>
      </c>
      <c r="I21" s="9">
        <f>IF($G21="SEM MOVIMENTO","",IF(AND($G21="AVALIADO",SUMIFS(Dados!$A:$A,Dados!$C:$C,$D:$D,Dados!$B:$B,$N$2,Dados!$I:$I,$3:$3)&lt;&gt;0),SUMIFS(Dados!$F:$F,Dados!$C:$C,$D:$D,Dados!$B:$B,$N$2,Dados!$I:$I,$3:$3)%*$I$2,$I$2))</f>
        <v>0.15</v>
      </c>
      <c r="J21" s="9">
        <f t="shared" si="0"/>
        <v>0.3</v>
      </c>
      <c r="K21" s="9">
        <f>IF($G21="SEM MOVIMENTO","",IF(AND($G21="AVALIADO",SUMIFS(Dados!$A:$A,Dados!$C:$C,$D:$D,Dados!$B:$B,$N$2,Dados!$I:$I,$3:$3)&lt;&gt;0),SUMIFS(Dados!$F:$F,Dados!$C:$C,$D:$D,Dados!$B:$B,$N$2,Dados!$I:$I,$3:$3)%*$K$2,$K$2))</f>
        <v>0.03</v>
      </c>
      <c r="L21" s="9">
        <f>IF($G21="SEM MOVIMENTO","",IF(AND($G21="AVALIADO",SUMIFS(Dados!$A:$A,Dados!$C:$C,$D:$D,Dados!$B:$B,$N$2,Dados!$I:$I,$3:$3)&lt;&gt;0),SUMIFS(Dados!$F:$F,Dados!$C:$C,$D:$D,Dados!$B:$B,$N$2,Dados!$I:$I,$3:$3)%*$L$2,$L$2))</f>
        <v>0.3</v>
      </c>
      <c r="M21" s="9">
        <f>IF($G21="SEM MOVIMENTO","",IF(AND($G21="AVALIADO",SUMIFS(Dados!$A:$A,Dados!$C:$C,$D:$D,Dados!$B:$B,$N$2,Dados!$I:$I,$3:$3)&lt;&gt;0),SUMIFS(Dados!$F:$F,Dados!$C:$C,$D:$D,Dados!$B:$B,$N$2,Dados!$I:$I,$3:$3)%*$M$2,$M$2))</f>
        <v>0.2</v>
      </c>
      <c r="N21" s="7">
        <f t="shared" si="1"/>
        <v>0.82999999999999985</v>
      </c>
    </row>
    <row r="22" spans="1:14" ht="15.75" x14ac:dyDescent="0.25">
      <c r="A22" s="1">
        <v>1496</v>
      </c>
      <c r="B22" s="2" t="s">
        <v>128</v>
      </c>
      <c r="C22" s="1" t="s">
        <v>129</v>
      </c>
      <c r="D22" s="43">
        <v>1496</v>
      </c>
      <c r="E22" s="1" t="s">
        <v>138</v>
      </c>
      <c r="F22" s="1" t="s">
        <v>136</v>
      </c>
      <c r="G22" s="1" t="str">
        <f>IF(SUMIFS(Dados!$A:$A,Dados!$C:$C,'IDGF-Jan'!$D:$D,Dados!$B:$B,'IDGF-Jan'!$N$2)=0,"SEM MOVIMENTO","AVALIADO")</f>
        <v>AVALIADO</v>
      </c>
      <c r="H22" s="42">
        <f>IFERROR(IF($G22="SEM MOVIMENTO","",IF(G22="AVALIADO",(VLOOKUP(D22,PPM!B:J,9,FALSE)/100)*$H$2,1*$H$2)),1*$H$2)</f>
        <v>0</v>
      </c>
      <c r="I22" s="9">
        <f>IF($G22="SEM MOVIMENTO","",IF(AND($G22="AVALIADO",SUMIFS(Dados!$A:$A,Dados!$C:$C,$D:$D,Dados!$B:$B,$N$2,Dados!$I:$I,$3:$3)&lt;&gt;0),SUMIFS(Dados!$F:$F,Dados!$C:$C,$D:$D,Dados!$B:$B,$N$2,Dados!$I:$I,$3:$3)%*$I$2,$I$2))</f>
        <v>0.15</v>
      </c>
      <c r="J22" s="9">
        <f t="shared" si="0"/>
        <v>0.15</v>
      </c>
      <c r="K22" s="9">
        <f>IF($G22="SEM MOVIMENTO","",IF(AND($G22="AVALIADO",SUMIFS(Dados!$A:$A,Dados!$C:$C,$D:$D,Dados!$B:$B,$N$2,Dados!$I:$I,$3:$3)&lt;&gt;0),SUMIFS(Dados!$F:$F,Dados!$C:$C,$D:$D,Dados!$B:$B,$N$2,Dados!$I:$I,$3:$3)%*$K$2,$K$2))</f>
        <v>0.16000000000000003</v>
      </c>
      <c r="L22" s="9">
        <v>0.3</v>
      </c>
      <c r="M22" s="9">
        <f>IF($G22="SEM MOVIMENTO","",IF(AND($G22="AVALIADO",SUMIFS(Dados!$A:$A,Dados!$C:$C,$D:$D,Dados!$B:$B,$N$2,Dados!$I:$I,$3:$3)&lt;&gt;0),SUMIFS(Dados!$F:$F,Dados!$C:$C,$D:$D,Dados!$B:$B,$N$2,Dados!$I:$I,$3:$3)%*$M$2,$M$2))</f>
        <v>0.2</v>
      </c>
      <c r="N22" s="7">
        <f t="shared" si="1"/>
        <v>0.81</v>
      </c>
    </row>
    <row r="23" spans="1:14" ht="15.75" x14ac:dyDescent="0.25">
      <c r="A23" s="1">
        <v>1296</v>
      </c>
      <c r="B23" s="2" t="s">
        <v>62</v>
      </c>
      <c r="C23" s="1" t="s">
        <v>63</v>
      </c>
      <c r="D23" s="43">
        <v>1296</v>
      </c>
      <c r="E23" s="1" t="s">
        <v>91</v>
      </c>
      <c r="F23" s="1" t="s">
        <v>64</v>
      </c>
      <c r="G23" s="1" t="str">
        <f>IF(SUMIFS(Dados!$A:$A,Dados!$C:$C,'IDGF-Jan'!$D:$D,Dados!$B:$B,'IDGF-Jan'!$N$2)=0,"SEM MOVIMENTO","AVALIADO")</f>
        <v>AVALIADO</v>
      </c>
      <c r="H23" s="42">
        <f>IFERROR(IF($G23="SEM MOVIMENTO","",IF(G23="AVALIADO",(VLOOKUP(D23,PPM!B:J,9,FALSE)/100)*$H$2,1*$H$2)),1*$H$2)</f>
        <v>0.15</v>
      </c>
      <c r="I23" s="9">
        <f>IF($G23="SEM MOVIMENTO","",IF(AND($G23="AVALIADO",SUMIFS(Dados!$A:$A,Dados!$C:$C,$D:$D,Dados!$B:$B,$N$2,Dados!$I:$I,$3:$3)&lt;&gt;0),SUMIFS(Dados!$F:$F,Dados!$C:$C,$D:$D,Dados!$B:$B,$N$2,Dados!$I:$I,$3:$3)%*$I$2,$I$2))</f>
        <v>0.15</v>
      </c>
      <c r="J23" s="9">
        <f t="shared" si="0"/>
        <v>0.3</v>
      </c>
      <c r="K23" s="9">
        <f>IF($G23="SEM MOVIMENTO","",IF(AND($G23="AVALIADO",SUMIFS(Dados!$A:$A,Dados!$C:$C,$D:$D,Dados!$B:$B,$N$2,Dados!$I:$I,$3:$3)&lt;&gt;0),SUMIFS(Dados!$F:$F,Dados!$C:$C,$D:$D,Dados!$B:$B,$N$2,Dados!$I:$I,$3:$3)%*$K$2,$K$2))</f>
        <v>0.16000000000000003</v>
      </c>
      <c r="L23" s="9">
        <v>0.3</v>
      </c>
      <c r="M23" s="9">
        <f>IF($G23="SEM MOVIMENTO","",IF(AND($G23="AVALIADO",SUMIFS(Dados!$A:$A,Dados!$C:$C,$D:$D,Dados!$B:$B,$N$2,Dados!$I:$I,$3:$3)&lt;&gt;0),SUMIFS(Dados!$F:$F,Dados!$C:$C,$D:$D,Dados!$B:$B,$N$2,Dados!$I:$I,$3:$3)%*$M$2,$M$2))</f>
        <v>0.2</v>
      </c>
      <c r="N23" s="7">
        <f t="shared" si="1"/>
        <v>0.96</v>
      </c>
    </row>
    <row r="24" spans="1:14" ht="15.75" x14ac:dyDescent="0.25">
      <c r="A24" s="1">
        <v>2972</v>
      </c>
      <c r="B24" s="2" t="s">
        <v>41</v>
      </c>
      <c r="C24" s="1" t="s">
        <v>42</v>
      </c>
      <c r="D24" s="43">
        <v>2972</v>
      </c>
      <c r="E24" s="1" t="s">
        <v>89</v>
      </c>
      <c r="F24" s="1" t="s">
        <v>43</v>
      </c>
      <c r="G24" s="1" t="str">
        <f>IF(SUMIFS(Dados!$A:$A,Dados!$C:$C,'IDGF-Jan'!$D:$D,Dados!$B:$B,'IDGF-Jan'!$N$2)=0,"SEM MOVIMENTO","AVALIADO")</f>
        <v>AVALIADO</v>
      </c>
      <c r="H24" s="42">
        <f>IFERROR(IF($G24="SEM MOVIMENTO","",IF(G24="AVALIADO",(VLOOKUP(D24,PPM!B:J,9,FALSE)/100)*$H$2,1*$H$2)),1*$H$2)</f>
        <v>0.15</v>
      </c>
      <c r="I24" s="9">
        <f>IF($G24="SEM MOVIMENTO","",IF(AND($G24="AVALIADO",SUMIFS(Dados!$A:$A,Dados!$C:$C,$D:$D,Dados!$B:$B,$N$2,Dados!$I:$I,$3:$3)&lt;&gt;0),SUMIFS(Dados!$F:$F,Dados!$C:$C,$D:$D,Dados!$B:$B,$N$2,Dados!$I:$I,$3:$3)%*$I$2,$I$2))</f>
        <v>0.15</v>
      </c>
      <c r="J24" s="9">
        <f t="shared" si="0"/>
        <v>0.3</v>
      </c>
      <c r="K24" s="9">
        <f>IF($G24="SEM MOVIMENTO","",IF(AND($G24="AVALIADO",SUMIFS(Dados!$A:$A,Dados!$C:$C,$D:$D,Dados!$B:$B,$N$2,Dados!$I:$I,$3:$3)&lt;&gt;0),SUMIFS(Dados!$F:$F,Dados!$C:$C,$D:$D,Dados!$B:$B,$N$2,Dados!$I:$I,$3:$3)%*$K$2,$K$2))</f>
        <v>0.16000000000000003</v>
      </c>
      <c r="L24" s="9">
        <v>0.3</v>
      </c>
      <c r="M24" s="9">
        <f>IF($G24="SEM MOVIMENTO","",IF(AND($G24="AVALIADO",SUMIFS(Dados!$A:$A,Dados!$C:$C,$D:$D,Dados!$B:$B,$N$2,Dados!$I:$I,$3:$3)&lt;&gt;0),SUMIFS(Dados!$F:$F,Dados!$C:$C,$D:$D,Dados!$B:$B,$N$2,Dados!$I:$I,$3:$3)%*$M$2,$M$2))</f>
        <v>0.2</v>
      </c>
      <c r="N24" s="7">
        <f t="shared" si="1"/>
        <v>0.96</v>
      </c>
    </row>
    <row r="25" spans="1:14" ht="15.75" x14ac:dyDescent="0.25">
      <c r="A25" s="1">
        <v>1031</v>
      </c>
      <c r="B25" s="2" t="s">
        <v>122</v>
      </c>
      <c r="C25" s="1" t="s">
        <v>123</v>
      </c>
      <c r="D25" s="43">
        <v>1031</v>
      </c>
      <c r="E25" s="1" t="s">
        <v>138</v>
      </c>
      <c r="F25" s="1" t="s">
        <v>136</v>
      </c>
      <c r="G25" s="1" t="str">
        <f>IF(SUMIFS(Dados!$A:$A,Dados!$C:$C,'IDGF-Jan'!$D:$D,Dados!$B:$B,'IDGF-Jan'!$N$2)=0,"SEM MOVIMENTO","AVALIADO")</f>
        <v>AVALIADO</v>
      </c>
      <c r="H25" s="42">
        <f>IFERROR(IF($G25="SEM MOVIMENTO","",IF(G25="AVALIADO",(VLOOKUP(D25,PPM!B:J,9,FALSE)/100)*$H$2,1*$H$2)),1*$H$2)</f>
        <v>0</v>
      </c>
      <c r="I25" s="9">
        <f>IF($G25="SEM MOVIMENTO","",IF(AND($G25="AVALIADO",SUMIFS(Dados!$A:$A,Dados!$C:$C,$D:$D,Dados!$B:$B,$N$2,Dados!$I:$I,$3:$3)&lt;&gt;0),SUMIFS(Dados!$F:$F,Dados!$C:$C,$D:$D,Dados!$B:$B,$N$2,Dados!$I:$I,$3:$3)%*$I$2,$I$2))</f>
        <v>0.15</v>
      </c>
      <c r="J25" s="9">
        <f t="shared" si="0"/>
        <v>0.15</v>
      </c>
      <c r="K25" s="9">
        <f>IF($G25="SEM MOVIMENTO","",IF(AND($G25="AVALIADO",SUMIFS(Dados!$A:$A,Dados!$C:$C,$D:$D,Dados!$B:$B,$N$2,Dados!$I:$I,$3:$3)&lt;&gt;0),SUMIFS(Dados!$F:$F,Dados!$C:$C,$D:$D,Dados!$B:$B,$N$2,Dados!$I:$I,$3:$3)%*$K$2,$K$2))</f>
        <v>0.16000000000000003</v>
      </c>
      <c r="L25" s="9">
        <v>0.3</v>
      </c>
      <c r="M25" s="9">
        <f>IF($G25="SEM MOVIMENTO","",IF(AND($G25="AVALIADO",SUMIFS(Dados!$A:$A,Dados!$C:$C,$D:$D,Dados!$B:$B,$N$2,Dados!$I:$I,$3:$3)&lt;&gt;0),SUMIFS(Dados!$F:$F,Dados!$C:$C,$D:$D,Dados!$B:$B,$N$2,Dados!$I:$I,$3:$3)%*$M$2,$M$2))</f>
        <v>0.2</v>
      </c>
      <c r="N25" s="7">
        <f t="shared" si="1"/>
        <v>0.81</v>
      </c>
    </row>
    <row r="26" spans="1:14" ht="15.75" x14ac:dyDescent="0.25">
      <c r="A26" s="1">
        <v>1291</v>
      </c>
      <c r="B26" s="2" t="s">
        <v>119</v>
      </c>
      <c r="C26" s="1" t="s">
        <v>120</v>
      </c>
      <c r="D26" s="43">
        <v>1291</v>
      </c>
      <c r="E26" s="1" t="s">
        <v>138</v>
      </c>
      <c r="F26" s="1" t="s">
        <v>135</v>
      </c>
      <c r="G26" s="1" t="str">
        <f>IF(SUMIFS(Dados!$A:$A,Dados!$C:$C,'IDGF-Jan'!$D:$D,Dados!$B:$B,'IDGF-Jan'!$N$2)=0,"SEM MOVIMENTO","AVALIADO")</f>
        <v>AVALIADO</v>
      </c>
      <c r="H26" s="42">
        <f>IFERROR(IF($G26="SEM MOVIMENTO","",IF(G26="AVALIADO",(VLOOKUP(D26,PPM!B:J,9,FALSE)/100)*$H$2,1*$H$2)),1*$H$2)</f>
        <v>0.15</v>
      </c>
      <c r="I26" s="9">
        <f>IF($G26="SEM MOVIMENTO","",IF(AND($G26="AVALIADO",SUMIFS(Dados!$A:$A,Dados!$C:$C,$D:$D,Dados!$B:$B,$N$2,Dados!$I:$I,$3:$3)&lt;&gt;0),SUMIFS(Dados!$F:$F,Dados!$C:$C,$D:$D,Dados!$B:$B,$N$2,Dados!$I:$I,$3:$3)%*$I$2,$I$2))</f>
        <v>0.15</v>
      </c>
      <c r="J26" s="9">
        <f t="shared" si="0"/>
        <v>0.3</v>
      </c>
      <c r="K26" s="9">
        <f>IF($G26="SEM MOVIMENTO","",IF(AND($G26="AVALIADO",SUMIFS(Dados!$A:$A,Dados!$C:$C,$D:$D,Dados!$B:$B,$N$2,Dados!$I:$I,$3:$3)&lt;&gt;0),SUMIFS(Dados!$F:$F,Dados!$C:$C,$D:$D,Dados!$B:$B,$N$2,Dados!$I:$I,$3:$3)%*$K$2,$K$2))</f>
        <v>0.16000000000000003</v>
      </c>
      <c r="L26" s="9">
        <v>0.3</v>
      </c>
      <c r="M26" s="9">
        <f>IF($G26="SEM MOVIMENTO","",IF(AND($G26="AVALIADO",SUMIFS(Dados!$A:$A,Dados!$C:$C,$D:$D,Dados!$B:$B,$N$2,Dados!$I:$I,$3:$3)&lt;&gt;0),SUMIFS(Dados!$F:$F,Dados!$C:$C,$D:$D,Dados!$B:$B,$N$2,Dados!$I:$I,$3:$3)%*$M$2,$M$2))</f>
        <v>0.2</v>
      </c>
      <c r="N26" s="7">
        <f t="shared" si="1"/>
        <v>0.96</v>
      </c>
    </row>
    <row r="27" spans="1:14" ht="15.75" x14ac:dyDescent="0.25">
      <c r="A27" s="1">
        <v>1828</v>
      </c>
      <c r="B27" s="2" t="s">
        <v>132</v>
      </c>
      <c r="C27" s="1" t="s">
        <v>133</v>
      </c>
      <c r="D27" s="43">
        <v>1828</v>
      </c>
      <c r="E27" s="1" t="s">
        <v>138</v>
      </c>
      <c r="F27" s="1" t="s">
        <v>134</v>
      </c>
      <c r="G27" s="1" t="str">
        <f>IF(SUMIFS(Dados!$A:$A,Dados!$C:$C,'IDGF-Jan'!$D:$D,Dados!$B:$B,'IDGF-Jan'!$N$2)=0,"SEM MOVIMENTO","AVALIADO")</f>
        <v>AVALIADO</v>
      </c>
      <c r="H27" s="42">
        <f>IFERROR(IF($G27="SEM MOVIMENTO","",IF(G27="AVALIADO",(VLOOKUP(D27,PPM!B:J,9,FALSE)/100)*$H$2,1*$H$2)),1*$H$2)</f>
        <v>0.15</v>
      </c>
      <c r="I27" s="9">
        <f>IF($G27="SEM MOVIMENTO","",IF(AND($G27="AVALIADO",SUMIFS(Dados!$A:$A,Dados!$C:$C,$D:$D,Dados!$B:$B,$N$2,Dados!$I:$I,$3:$3)&lt;&gt;0),SUMIFS(Dados!$F:$F,Dados!$C:$C,$D:$D,Dados!$B:$B,$N$2,Dados!$I:$I,$3:$3)%*$I$2,$I$2))</f>
        <v>0.15</v>
      </c>
      <c r="J27" s="9">
        <f t="shared" si="0"/>
        <v>0.3</v>
      </c>
      <c r="K27" s="9">
        <f>IF($G27="SEM MOVIMENTO","",IF(AND($G27="AVALIADO",SUMIFS(Dados!$A:$A,Dados!$C:$C,$D:$D,Dados!$B:$B,$N$2,Dados!$I:$I,$3:$3)&lt;&gt;0),SUMIFS(Dados!$F:$F,Dados!$C:$C,$D:$D,Dados!$B:$B,$N$2,Dados!$I:$I,$3:$3)%*$K$2,$K$2))</f>
        <v>0.16000000000000003</v>
      </c>
      <c r="L27" s="9">
        <v>0.3</v>
      </c>
      <c r="M27" s="9">
        <f>IF($G27="SEM MOVIMENTO","",IF(AND($G27="AVALIADO",SUMIFS(Dados!$A:$A,Dados!$C:$C,$D:$D,Dados!$B:$B,$N$2,Dados!$I:$I,$3:$3)&lt;&gt;0),SUMIFS(Dados!$F:$F,Dados!$C:$C,$D:$D,Dados!$B:$B,$N$2,Dados!$I:$I,$3:$3)%*$M$2,$M$2))</f>
        <v>0.2</v>
      </c>
      <c r="N27" s="7">
        <f t="shared" si="1"/>
        <v>0.96</v>
      </c>
    </row>
    <row r="28" spans="1:14" ht="15.75" x14ac:dyDescent="0.25">
      <c r="A28" s="1">
        <v>1301</v>
      </c>
      <c r="B28" s="2" t="s">
        <v>49</v>
      </c>
      <c r="C28" s="1" t="s">
        <v>50</v>
      </c>
      <c r="D28" s="43">
        <v>1301</v>
      </c>
      <c r="E28" s="1" t="s">
        <v>89</v>
      </c>
      <c r="F28" s="1" t="s">
        <v>46</v>
      </c>
      <c r="G28" s="1" t="str">
        <f>IF(SUMIFS(Dados!$A:$A,Dados!$C:$C,'IDGF-Jan'!$D:$D,Dados!$B:$B,'IDGF-Jan'!$N$2)=0,"SEM MOVIMENTO","AVALIADO")</f>
        <v>AVALIADO</v>
      </c>
      <c r="H28" s="42">
        <f>IFERROR(IF($G28="SEM MOVIMENTO","",IF(G28="AVALIADO",(VLOOKUP(D28,PPM!B:J,9,FALSE)/100)*$H$2,1*$H$2)),1*$H$2)</f>
        <v>0.15</v>
      </c>
      <c r="I28" s="9">
        <f>IF($G28="SEM MOVIMENTO","",IF(AND($G28="AVALIADO",SUMIFS(Dados!$A:$A,Dados!$C:$C,$D:$D,Dados!$B:$B,$N$2,Dados!$I:$I,$3:$3)&lt;&gt;0),SUMIFS(Dados!$F:$F,Dados!$C:$C,$D:$D,Dados!$B:$B,$N$2,Dados!$I:$I,$3:$3)%*$I$2,$I$2))</f>
        <v>0.15</v>
      </c>
      <c r="J28" s="9">
        <f t="shared" si="0"/>
        <v>0.3</v>
      </c>
      <c r="K28" s="9">
        <f>IF($G28="SEM MOVIMENTO","",IF(AND($G28="AVALIADO",SUMIFS(Dados!$A:$A,Dados!$C:$C,$D:$D,Dados!$B:$B,$N$2,Dados!$I:$I,$3:$3)&lt;&gt;0),SUMIFS(Dados!$F:$F,Dados!$C:$C,$D:$D,Dados!$B:$B,$N$2,Dados!$I:$I,$3:$3)%*$K$2,$K$2))</f>
        <v>0.16000000000000003</v>
      </c>
      <c r="L28" s="9">
        <v>0.3</v>
      </c>
      <c r="M28" s="9">
        <f>IF($G28="SEM MOVIMENTO","",IF(AND($G28="AVALIADO",SUMIFS(Dados!$A:$A,Dados!$C:$C,$D:$D,Dados!$B:$B,$N$2,Dados!$I:$I,$3:$3)&lt;&gt;0),SUMIFS(Dados!$F:$F,Dados!$C:$C,$D:$D,Dados!$B:$B,$N$2,Dados!$I:$I,$3:$3)%*$M$2,$M$2))</f>
        <v>0.2</v>
      </c>
      <c r="N28" s="7">
        <f t="shared" si="1"/>
        <v>0.96</v>
      </c>
    </row>
    <row r="29" spans="1:14" ht="15.75" x14ac:dyDescent="0.25">
      <c r="A29" s="1">
        <v>1183</v>
      </c>
      <c r="B29" s="2" t="s">
        <v>111</v>
      </c>
      <c r="C29" s="1" t="s">
        <v>112</v>
      </c>
      <c r="D29" s="43">
        <v>1183</v>
      </c>
      <c r="E29" s="1" t="s">
        <v>138</v>
      </c>
      <c r="F29" s="1" t="s">
        <v>134</v>
      </c>
      <c r="G29" s="1" t="str">
        <f>IF(SUMIFS(Dados!$A:$A,Dados!$C:$C,'IDGF-Jan'!$D:$D,Dados!$B:$B,'IDGF-Jan'!$N$2)=0,"SEM MOVIMENTO","AVALIADO")</f>
        <v>AVALIADO</v>
      </c>
      <c r="H29" s="42">
        <f>IFERROR(IF($G29="SEM MOVIMENTO","",IF(G29="AVALIADO",(VLOOKUP(D29,PPM!B:J,9,FALSE)/100)*$H$2,1*$H$2)),1*$H$2)</f>
        <v>0.15</v>
      </c>
      <c r="I29" s="9">
        <f>IF($G29="SEM MOVIMENTO","",IF(AND($G29="AVALIADO",SUMIFS(Dados!$A:$A,Dados!$C:$C,$D:$D,Dados!$B:$B,$N$2,Dados!$I:$I,$3:$3)&lt;&gt;0),SUMIFS(Dados!$F:$F,Dados!$C:$C,$D:$D,Dados!$B:$B,$N$2,Dados!$I:$I,$3:$3)%*$I$2,$I$2))</f>
        <v>0.15</v>
      </c>
      <c r="J29" s="9">
        <f t="shared" si="0"/>
        <v>0.3</v>
      </c>
      <c r="K29" s="9">
        <f>IF($G29="SEM MOVIMENTO","",IF(AND($G29="AVALIADO",SUMIFS(Dados!$A:$A,Dados!$C:$C,$D:$D,Dados!$B:$B,$N$2,Dados!$I:$I,$3:$3)&lt;&gt;0),SUMIFS(Dados!$F:$F,Dados!$C:$C,$D:$D,Dados!$B:$B,$N$2,Dados!$I:$I,$3:$3)%*$K$2,$K$2))</f>
        <v>0.16000000000000003</v>
      </c>
      <c r="L29" s="9">
        <v>0.3</v>
      </c>
      <c r="M29" s="9">
        <f>IF($G29="SEM MOVIMENTO","",IF(AND($G29="AVALIADO",SUMIFS(Dados!$A:$A,Dados!$C:$C,$D:$D,Dados!$B:$B,$N$2,Dados!$I:$I,$3:$3)&lt;&gt;0),SUMIFS(Dados!$F:$F,Dados!$C:$C,$D:$D,Dados!$B:$B,$N$2,Dados!$I:$I,$3:$3)%*$M$2,$M$2))</f>
        <v>0.2</v>
      </c>
      <c r="N29" s="7">
        <f t="shared" si="1"/>
        <v>0.96</v>
      </c>
    </row>
    <row r="30" spans="1:14" ht="15.75" x14ac:dyDescent="0.25">
      <c r="A30" s="1">
        <v>2549</v>
      </c>
      <c r="B30" s="2" t="s">
        <v>51</v>
      </c>
      <c r="C30" s="1" t="s">
        <v>52</v>
      </c>
      <c r="D30" s="43">
        <v>2549</v>
      </c>
      <c r="E30" s="1" t="s">
        <v>89</v>
      </c>
      <c r="F30" s="1" t="s">
        <v>46</v>
      </c>
      <c r="G30" s="1" t="str">
        <f>IF(SUMIFS(Dados!$A:$A,Dados!$C:$C,'IDGF-Jan'!$D:$D,Dados!$B:$B,'IDGF-Jan'!$N$2)=0,"SEM MOVIMENTO","AVALIADO")</f>
        <v>AVALIADO</v>
      </c>
      <c r="H30" s="42">
        <f>IFERROR(IF($G30="SEM MOVIMENTO","",IF(G30="AVALIADO",(VLOOKUP(D30,PPM!B:J,9,FALSE)/100)*$H$2,1*$H$2)),1*$H$2)</f>
        <v>0.15</v>
      </c>
      <c r="I30" s="9">
        <f>IF($G30="SEM MOVIMENTO","",IF(AND($G30="AVALIADO",SUMIFS(Dados!$A:$A,Dados!$C:$C,$D:$D,Dados!$B:$B,$N$2,Dados!$I:$I,$3:$3)&lt;&gt;0),SUMIFS(Dados!$F:$F,Dados!$C:$C,$D:$D,Dados!$B:$B,$N$2,Dados!$I:$I,$3:$3)%*$I$2,$I$2))</f>
        <v>0.15</v>
      </c>
      <c r="J30" s="9">
        <f t="shared" si="0"/>
        <v>0.3</v>
      </c>
      <c r="K30" s="9">
        <f>IF($G30="SEM MOVIMENTO","",IF(AND($G30="AVALIADO",SUMIFS(Dados!$A:$A,Dados!$C:$C,$D:$D,Dados!$B:$B,$N$2,Dados!$I:$I,$3:$3)&lt;&gt;0),SUMIFS(Dados!$F:$F,Dados!$C:$C,$D:$D,Dados!$B:$B,$N$2,Dados!$I:$I,$3:$3)%*$K$2,$K$2))</f>
        <v>0.16000000000000003</v>
      </c>
      <c r="L30" s="9">
        <v>0.3</v>
      </c>
      <c r="M30" s="9">
        <f>IF($G30="SEM MOVIMENTO","",IF(AND($G30="AVALIADO",SUMIFS(Dados!$A:$A,Dados!$C:$C,$D:$D,Dados!$B:$B,$N$2,Dados!$I:$I,$3:$3)&lt;&gt;0),SUMIFS(Dados!$F:$F,Dados!$C:$C,$D:$D,Dados!$B:$B,$N$2,Dados!$I:$I,$3:$3)%*$M$2,$M$2))</f>
        <v>0.2</v>
      </c>
      <c r="N30" s="7">
        <f t="shared" si="1"/>
        <v>0.96</v>
      </c>
    </row>
    <row r="31" spans="1:14" ht="15.75" x14ac:dyDescent="0.25">
      <c r="A31" s="1">
        <v>1273</v>
      </c>
      <c r="B31" s="2" t="s">
        <v>103</v>
      </c>
      <c r="C31" s="1" t="s">
        <v>104</v>
      </c>
      <c r="D31" s="43">
        <v>1273</v>
      </c>
      <c r="E31" s="1" t="s">
        <v>89</v>
      </c>
      <c r="F31" s="1" t="s">
        <v>94</v>
      </c>
      <c r="G31" s="1" t="str">
        <f>IF(SUMIFS(Dados!$A:$A,Dados!$C:$C,'IDGF-Jan'!$D:$D,Dados!$B:$B,'IDGF-Jan'!$N$2)=0,"SEM MOVIMENTO","AVALIADO")</f>
        <v>AVALIADO</v>
      </c>
      <c r="H31" s="42">
        <f>IFERROR(IF($G31="SEM MOVIMENTO","",IF(G31="AVALIADO",(VLOOKUP(D31,PPM!B:J,9,FALSE)/100)*$H$2,1*$H$2)),1*$H$2)</f>
        <v>0.15</v>
      </c>
      <c r="I31" s="9">
        <f>IF($G31="SEM MOVIMENTO","",IF(AND($G31="AVALIADO",SUMIFS(Dados!$A:$A,Dados!$C:$C,$D:$D,Dados!$B:$B,$N$2,Dados!$I:$I,$3:$3)&lt;&gt;0),SUMIFS(Dados!$F:$F,Dados!$C:$C,$D:$D,Dados!$B:$B,$N$2,Dados!$I:$I,$3:$3)%*$I$2,$I$2))</f>
        <v>0.15</v>
      </c>
      <c r="J31" s="9">
        <f t="shared" si="0"/>
        <v>0.3</v>
      </c>
      <c r="K31" s="9">
        <f>IF($G31="SEM MOVIMENTO","",IF(AND($G31="AVALIADO",SUMIFS(Dados!$A:$A,Dados!$C:$C,$D:$D,Dados!$B:$B,$N$2,Dados!$I:$I,$3:$3)&lt;&gt;0),SUMIFS(Dados!$F:$F,Dados!$C:$C,$D:$D,Dados!$B:$B,$N$2,Dados!$I:$I,$3:$3)%*$K$2,$K$2))</f>
        <v>0.16000000000000003</v>
      </c>
      <c r="L31" s="9">
        <v>0.3</v>
      </c>
      <c r="M31" s="9">
        <f>IF($G31="SEM MOVIMENTO","",IF(AND($G31="AVALIADO",SUMIFS(Dados!$A:$A,Dados!$C:$C,$D:$D,Dados!$B:$B,$N$2,Dados!$I:$I,$3:$3)&lt;&gt;0),SUMIFS(Dados!$F:$F,Dados!$C:$C,$D:$D,Dados!$B:$B,$N$2,Dados!$I:$I,$3:$3)%*$M$2,$M$2))</f>
        <v>0.2</v>
      </c>
      <c r="N31" s="7">
        <f t="shared" si="1"/>
        <v>0.96</v>
      </c>
    </row>
    <row r="32" spans="1:14" ht="15.75" x14ac:dyDescent="0.25">
      <c r="A32" s="1">
        <v>1067</v>
      </c>
      <c r="B32" s="2" t="s">
        <v>115</v>
      </c>
      <c r="C32" s="1" t="s">
        <v>116</v>
      </c>
      <c r="D32" s="43">
        <v>1067</v>
      </c>
      <c r="E32" s="1" t="s">
        <v>138</v>
      </c>
      <c r="F32" s="1" t="s">
        <v>134</v>
      </c>
      <c r="G32" s="1" t="str">
        <f>IF(SUMIFS(Dados!$A:$A,Dados!$C:$C,'IDGF-Jan'!$D:$D,Dados!$B:$B,'IDGF-Jan'!$N$2)=0,"SEM MOVIMENTO","AVALIADO")</f>
        <v>AVALIADO</v>
      </c>
      <c r="H32" s="42">
        <f>IFERROR(IF($G32="SEM MOVIMENTO","",IF(G32="AVALIADO",(VLOOKUP(D32,PPM!B:J,9,FALSE)/100)*$H$2,1*$H$2)),1*$H$2)</f>
        <v>0.15</v>
      </c>
      <c r="I32" s="9">
        <f>IF($G32="SEM MOVIMENTO","",IF(AND($G32="AVALIADO",SUMIFS(Dados!$A:$A,Dados!$C:$C,$D:$D,Dados!$B:$B,$N$2,Dados!$I:$I,$3:$3)&lt;&gt;0),SUMIFS(Dados!$F:$F,Dados!$C:$C,$D:$D,Dados!$B:$B,$N$2,Dados!$I:$I,$3:$3)%*$I$2,$I$2))</f>
        <v>0.15</v>
      </c>
      <c r="J32" s="9">
        <f t="shared" si="0"/>
        <v>0.3</v>
      </c>
      <c r="K32" s="9">
        <f>IF($G32="SEM MOVIMENTO","",IF(AND($G32="AVALIADO",SUMIFS(Dados!$A:$A,Dados!$C:$C,$D:$D,Dados!$B:$B,$N$2,Dados!$I:$I,$3:$3)&lt;&gt;0),SUMIFS(Dados!$F:$F,Dados!$C:$C,$D:$D,Dados!$B:$B,$N$2,Dados!$I:$I,$3:$3)%*$K$2,$K$2))</f>
        <v>0.16000000000000003</v>
      </c>
      <c r="L32" s="9">
        <v>0.3</v>
      </c>
      <c r="M32" s="9">
        <f>IF($G32="SEM MOVIMENTO","",IF(AND($G32="AVALIADO",SUMIFS(Dados!$A:$A,Dados!$C:$C,$D:$D,Dados!$B:$B,$N$2,Dados!$I:$I,$3:$3)&lt;&gt;0),SUMIFS(Dados!$F:$F,Dados!$C:$C,$D:$D,Dados!$B:$B,$N$2,Dados!$I:$I,$3:$3)%*$M$2,$M$2))</f>
        <v>0.2</v>
      </c>
      <c r="N32" s="7">
        <f t="shared" si="1"/>
        <v>0.96</v>
      </c>
    </row>
    <row r="33" spans="1:14" ht="15.75" x14ac:dyDescent="0.25">
      <c r="A33" s="1">
        <v>1030</v>
      </c>
      <c r="B33" s="2" t="s">
        <v>27</v>
      </c>
      <c r="C33" s="1" t="s">
        <v>28</v>
      </c>
      <c r="D33" s="43">
        <v>1030</v>
      </c>
      <c r="E33" s="1" t="s">
        <v>90</v>
      </c>
      <c r="F33" s="1" t="s">
        <v>29</v>
      </c>
      <c r="G33" s="1" t="str">
        <f>IF(SUMIFS(Dados!$A:$A,Dados!$C:$C,'IDGF-Jan'!$D:$D,Dados!$B:$B,'IDGF-Jan'!$N$2)=0,"SEM MOVIMENTO","AVALIADO")</f>
        <v>AVALIADO</v>
      </c>
      <c r="H33" s="42">
        <f>IFERROR(IF($G33="SEM MOVIMENTO","",IF(G33="AVALIADO",(VLOOKUP(D33,PPM!B:J,9,FALSE)/100)*$H$2,1*$H$2)),1*$H$2)</f>
        <v>0.15</v>
      </c>
      <c r="I33" s="9">
        <f>IF($G33="SEM MOVIMENTO","",IF(AND($G33="AVALIADO",SUMIFS(Dados!$A:$A,Dados!$C:$C,$D:$D,Dados!$B:$B,$N$2,Dados!$I:$I,$3:$3)&lt;&gt;0),SUMIFS(Dados!$F:$F,Dados!$C:$C,$D:$D,Dados!$B:$B,$N$2,Dados!$I:$I,$3:$3)%*$I$2,$I$2))</f>
        <v>0.15</v>
      </c>
      <c r="J33" s="9">
        <f t="shared" si="0"/>
        <v>0.3</v>
      </c>
      <c r="K33" s="9">
        <f>IF($G33="SEM MOVIMENTO","",IF(AND($G33="AVALIADO",SUMIFS(Dados!$A:$A,Dados!$C:$C,$D:$D,Dados!$B:$B,$N$2,Dados!$I:$I,$3:$3)&lt;&gt;0),SUMIFS(Dados!$F:$F,Dados!$C:$C,$D:$D,Dados!$B:$B,$N$2,Dados!$I:$I,$3:$3)%*$K$2,$K$2))</f>
        <v>0.16000000000000003</v>
      </c>
      <c r="L33" s="9">
        <f>IF($G33="SEM MOVIMENTO","",IF(AND($G33="AVALIADO",SUMIFS(Dados!$A:$A,Dados!$C:$C,$D:$D,Dados!$B:$B,$N$2,Dados!$I:$I,$3:$3)&lt;&gt;0),SUMIFS(Dados!$F:$F,Dados!$C:$C,$D:$D,Dados!$B:$B,$N$2,Dados!$I:$I,$3:$3)%*$L$2,$L$2))</f>
        <v>0.3</v>
      </c>
      <c r="M33" s="9">
        <f>IF($G33="SEM MOVIMENTO","",IF(AND($G33="AVALIADO",SUMIFS(Dados!$A:$A,Dados!$C:$C,$D:$D,Dados!$B:$B,$N$2,Dados!$I:$I,$3:$3)&lt;&gt;0),SUMIFS(Dados!$F:$F,Dados!$C:$C,$D:$D,Dados!$B:$B,$N$2,Dados!$I:$I,$3:$3)%*$M$2,$M$2))</f>
        <v>0.2</v>
      </c>
      <c r="N33" s="7">
        <f t="shared" si="1"/>
        <v>0.96</v>
      </c>
    </row>
    <row r="34" spans="1:14" ht="15.75" x14ac:dyDescent="0.25">
      <c r="A34" s="1">
        <v>1320</v>
      </c>
      <c r="B34" s="2" t="s">
        <v>97</v>
      </c>
      <c r="C34" s="1" t="s">
        <v>98</v>
      </c>
      <c r="D34" s="43">
        <v>1320</v>
      </c>
      <c r="E34" s="1" t="s">
        <v>89</v>
      </c>
      <c r="F34" s="1" t="s">
        <v>94</v>
      </c>
      <c r="G34" s="1" t="str">
        <f>IF(SUMIFS(Dados!$A:$A,Dados!$C:$C,'IDGF-Jan'!$D:$D,Dados!$B:$B,'IDGF-Jan'!$N$2)=0,"SEM MOVIMENTO","AVALIADO")</f>
        <v>AVALIADO</v>
      </c>
      <c r="H34" s="42">
        <f>IFERROR(IF($G34="SEM MOVIMENTO","",IF(G34="AVALIADO",(VLOOKUP(D34,PPM!B:J,9,FALSE)/100)*$H$2,1*$H$2)),1*$H$2)</f>
        <v>0.15</v>
      </c>
      <c r="I34" s="9">
        <f>IF($G34="SEM MOVIMENTO","",IF(AND($G34="AVALIADO",SUMIFS(Dados!$A:$A,Dados!$C:$C,$D:$D,Dados!$B:$B,$N$2,Dados!$I:$I,$3:$3)&lt;&gt;0),SUMIFS(Dados!$F:$F,Dados!$C:$C,$D:$D,Dados!$B:$B,$N$2,Dados!$I:$I,$3:$3)%*$I$2,$I$2))</f>
        <v>0.15</v>
      </c>
      <c r="J34" s="9">
        <f t="shared" si="0"/>
        <v>0.3</v>
      </c>
      <c r="K34" s="9">
        <f>IF($G34="SEM MOVIMENTO","",IF(AND($G34="AVALIADO",SUMIFS(Dados!$A:$A,Dados!$C:$C,$D:$D,Dados!$B:$B,$N$2,Dados!$I:$I,$3:$3)&lt;&gt;0),SUMIFS(Dados!$F:$F,Dados!$C:$C,$D:$D,Dados!$B:$B,$N$2,Dados!$I:$I,$3:$3)%*$K$2,$K$2))</f>
        <v>0.16000000000000003</v>
      </c>
      <c r="L34" s="9">
        <f>IF($G34="SEM MOVIMENTO","",IF(AND($G34="AVALIADO",SUMIFS(Dados!$A:$A,Dados!$C:$C,$D:$D,Dados!$B:$B,$N$2,Dados!$I:$I,$3:$3)&lt;&gt;0),SUMIFS(Dados!$F:$F,Dados!$C:$C,$D:$D,Dados!$B:$B,$N$2,Dados!$I:$I,$3:$3)%*$L$2,$L$2))</f>
        <v>0.3</v>
      </c>
      <c r="M34" s="9">
        <f>IF($G34="SEM MOVIMENTO","",IF(AND($G34="AVALIADO",SUMIFS(Dados!$A:$A,Dados!$C:$C,$D:$D,Dados!$B:$B,$N$2,Dados!$I:$I,$3:$3)&lt;&gt;0),SUMIFS(Dados!$F:$F,Dados!$C:$C,$D:$D,Dados!$B:$B,$N$2,Dados!$I:$I,$3:$3)%*$M$2,$M$2))</f>
        <v>0.2</v>
      </c>
      <c r="N34" s="7">
        <f t="shared" si="1"/>
        <v>0.96</v>
      </c>
    </row>
    <row r="35" spans="1:14" ht="15.75" x14ac:dyDescent="0.25">
      <c r="A35" s="1">
        <v>1424</v>
      </c>
      <c r="B35" s="2" t="s">
        <v>124</v>
      </c>
      <c r="C35" s="1" t="s">
        <v>125</v>
      </c>
      <c r="D35" s="43">
        <v>1424</v>
      </c>
      <c r="E35" s="1" t="s">
        <v>138</v>
      </c>
      <c r="F35" s="1" t="s">
        <v>136</v>
      </c>
      <c r="G35" s="1" t="str">
        <f>IF(SUMIFS(Dados!$A:$A,Dados!$C:$C,'IDGF-Jan'!$D:$D,Dados!$B:$B,'IDGF-Jan'!$N$2)=0,"SEM MOVIMENTO","AVALIADO")</f>
        <v>AVALIADO</v>
      </c>
      <c r="H35" s="42">
        <f>IFERROR(IF($G35="SEM MOVIMENTO","",IF(G35="AVALIADO",(VLOOKUP(D35,PPM!B:J,9,FALSE)/100)*$H$2,1*$H$2)),1*$H$2)</f>
        <v>0.15</v>
      </c>
      <c r="I35" s="9">
        <f>IF($G35="SEM MOVIMENTO","",IF(AND($G35="AVALIADO",SUMIFS(Dados!$A:$A,Dados!$C:$C,$D:$D,Dados!$B:$B,$N$2,Dados!$I:$I,$3:$3)&lt;&gt;0),SUMIFS(Dados!$F:$F,Dados!$C:$C,$D:$D,Dados!$B:$B,$N$2,Dados!$I:$I,$3:$3)%*$I$2,$I$2))</f>
        <v>0.15</v>
      </c>
      <c r="J35" s="9">
        <f t="shared" si="0"/>
        <v>0.3</v>
      </c>
      <c r="K35" s="9">
        <f>IF($G35="SEM MOVIMENTO","",IF(AND($G35="AVALIADO",SUMIFS(Dados!$A:$A,Dados!$C:$C,$D:$D,Dados!$B:$B,$N$2,Dados!$I:$I,$3:$3)&lt;&gt;0),SUMIFS(Dados!$F:$F,Dados!$C:$C,$D:$D,Dados!$B:$B,$N$2,Dados!$I:$I,$3:$3)%*$K$2,$K$2))</f>
        <v>0.16000000000000003</v>
      </c>
      <c r="L35" s="9">
        <f>IF($G35="SEM MOVIMENTO","",IF(AND($G35="AVALIADO",SUMIFS(Dados!$A:$A,Dados!$C:$C,$D:$D,Dados!$B:$B,$N$2,Dados!$I:$I,$3:$3)&lt;&gt;0),SUMIFS(Dados!$F:$F,Dados!$C:$C,$D:$D,Dados!$B:$B,$N$2,Dados!$I:$I,$3:$3)%*$L$2,$L$2))</f>
        <v>0.3</v>
      </c>
      <c r="M35" s="9">
        <f>IF($G35="SEM MOVIMENTO","",IF(AND($G35="AVALIADO",SUMIFS(Dados!$A:$A,Dados!$C:$C,$D:$D,Dados!$B:$B,$N$2,Dados!$I:$I,$3:$3)&lt;&gt;0),SUMIFS(Dados!$F:$F,Dados!$C:$C,$D:$D,Dados!$B:$B,$N$2,Dados!$I:$I,$3:$3)%*$M$2,$M$2))</f>
        <v>0.2</v>
      </c>
      <c r="N35" s="7">
        <f t="shared" si="1"/>
        <v>0.96</v>
      </c>
    </row>
    <row r="36" spans="1:14" ht="15.75" x14ac:dyDescent="0.25">
      <c r="A36" s="1">
        <v>1294</v>
      </c>
      <c r="B36" s="3" t="s">
        <v>71</v>
      </c>
      <c r="C36" s="1" t="s">
        <v>72</v>
      </c>
      <c r="D36" s="43">
        <v>1294</v>
      </c>
      <c r="E36" s="1" t="s">
        <v>91</v>
      </c>
      <c r="F36" s="1" t="s">
        <v>64</v>
      </c>
      <c r="G36" s="1" t="str">
        <f>IF(SUMIFS(Dados!$A:$A,Dados!$C:$C,'IDGF-Jan'!$D:$D,Dados!$B:$B,'IDGF-Jan'!$N$2)=0,"SEM MOVIMENTO","AVALIADO")</f>
        <v>AVALIADO</v>
      </c>
      <c r="H36" s="42">
        <f>IFERROR(IF($G36="SEM MOVIMENTO","",IF(G36="AVALIADO",(VLOOKUP(D36,PPM!B:J,9,FALSE)/100)*$H$2,1*$H$2)),1*$H$2)</f>
        <v>0.15</v>
      </c>
      <c r="I36" s="9">
        <f>IF($G36="SEM MOVIMENTO","",IF(AND($G36="AVALIADO",SUMIFS(Dados!$A:$A,Dados!$C:$C,$D:$D,Dados!$B:$B,$N$2,Dados!$I:$I,$3:$3)&lt;&gt;0),SUMIFS(Dados!$F:$F,Dados!$C:$C,$D:$D,Dados!$B:$B,$N$2,Dados!$I:$I,$3:$3)%*$I$2,$I$2))</f>
        <v>0.15</v>
      </c>
      <c r="J36" s="9">
        <f t="shared" ref="J36:J57" si="2">IFERROR(H36+I36,"")</f>
        <v>0.3</v>
      </c>
      <c r="K36" s="9">
        <f>IF($G36="SEM MOVIMENTO","",IF(AND($G36="AVALIADO",SUMIFS(Dados!$A:$A,Dados!$C:$C,$D:$D,Dados!$B:$B,$N$2,Dados!$I:$I,$3:$3)&lt;&gt;0),SUMIFS(Dados!$F:$F,Dados!$C:$C,$D:$D,Dados!$B:$B,$N$2,Dados!$I:$I,$3:$3)%*$K$2,$K$2))</f>
        <v>0.16000000000000003</v>
      </c>
      <c r="L36" s="9">
        <f>IF($G36="SEM MOVIMENTO","",IF(AND($G36="AVALIADO",SUMIFS(Dados!$A:$A,Dados!$C:$C,$D:$D,Dados!$B:$B,$N$2,Dados!$I:$I,$3:$3)&lt;&gt;0),SUMIFS(Dados!$F:$F,Dados!$C:$C,$D:$D,Dados!$B:$B,$N$2,Dados!$I:$I,$3:$3)%*$L$2,$L$2))</f>
        <v>0.3</v>
      </c>
      <c r="M36" s="9">
        <f>IF($G36="SEM MOVIMENTO","",IF(AND($G36="AVALIADO",SUMIFS(Dados!$A:$A,Dados!$C:$C,$D:$D,Dados!$B:$B,$N$2,Dados!$I:$I,$3:$3)&lt;&gt;0),SUMIFS(Dados!$F:$F,Dados!$C:$C,$D:$D,Dados!$B:$B,$N$2,Dados!$I:$I,$3:$3)%*$M$2,$M$2))</f>
        <v>0.2</v>
      </c>
      <c r="N36" s="7">
        <f t="shared" ref="N36:N57" si="3">SUM(J36:M36)</f>
        <v>0.96</v>
      </c>
    </row>
    <row r="37" spans="1:14" ht="15.75" x14ac:dyDescent="0.25">
      <c r="A37" s="1">
        <v>1992</v>
      </c>
      <c r="B37" s="2" t="s">
        <v>24</v>
      </c>
      <c r="C37" s="1" t="s">
        <v>25</v>
      </c>
      <c r="D37" s="43">
        <v>1992</v>
      </c>
      <c r="E37" s="1" t="s">
        <v>90</v>
      </c>
      <c r="F37" s="1" t="s">
        <v>26</v>
      </c>
      <c r="G37" s="1" t="str">
        <f>IF(SUMIFS(Dados!$A:$A,Dados!$C:$C,'IDGF-Jan'!$D:$D,Dados!$B:$B,'IDGF-Jan'!$N$2)=0,"SEM MOVIMENTO","AVALIADO")</f>
        <v>AVALIADO</v>
      </c>
      <c r="H37" s="42">
        <f>IFERROR(IF($G37="SEM MOVIMENTO","",IF(G37="AVALIADO",(VLOOKUP(D37,PPM!B:J,9,FALSE)/100)*$H$2,1*$H$2)),1*$H$2)</f>
        <v>0.15</v>
      </c>
      <c r="I37" s="9">
        <f>IF($G37="SEM MOVIMENTO","",IF(AND($G37="AVALIADO",SUMIFS(Dados!$A:$A,Dados!$C:$C,$D:$D,Dados!$B:$B,$N$2,Dados!$I:$I,$3:$3)&lt;&gt;0),SUMIFS(Dados!$F:$F,Dados!$C:$C,$D:$D,Dados!$B:$B,$N$2,Dados!$I:$I,$3:$3)%*$I$2,$I$2))</f>
        <v>0.15</v>
      </c>
      <c r="J37" s="9">
        <f t="shared" si="2"/>
        <v>0.3</v>
      </c>
      <c r="K37" s="9">
        <f>IF($G37="SEM MOVIMENTO","",IF(AND($G37="AVALIADO",SUMIFS(Dados!$A:$A,Dados!$C:$C,$D:$D,Dados!$B:$B,$N$2,Dados!$I:$I,$3:$3)&lt;&gt;0),SUMIFS(Dados!$F:$F,Dados!$C:$C,$D:$D,Dados!$B:$B,$N$2,Dados!$I:$I,$3:$3)%*$K$2,$K$2))</f>
        <v>0.16000000000000003</v>
      </c>
      <c r="L37" s="9">
        <f>IF($G37="SEM MOVIMENTO","",IF(AND($G37="AVALIADO",SUMIFS(Dados!$A:$A,Dados!$C:$C,$D:$D,Dados!$B:$B,$N$2,Dados!$I:$I,$3:$3)&lt;&gt;0),SUMIFS(Dados!$F:$F,Dados!$C:$C,$D:$D,Dados!$B:$B,$N$2,Dados!$I:$I,$3:$3)%*$L$2,$L$2))</f>
        <v>0.3</v>
      </c>
      <c r="M37" s="9">
        <f>IF($G37="SEM MOVIMENTO","",IF(AND($G37="AVALIADO",SUMIFS(Dados!$A:$A,Dados!$C:$C,$D:$D,Dados!$B:$B,$N$2,Dados!$I:$I,$3:$3)&lt;&gt;0),SUMIFS(Dados!$F:$F,Dados!$C:$C,$D:$D,Dados!$B:$B,$N$2,Dados!$I:$I,$3:$3)%*$M$2,$M$2))</f>
        <v>0.2</v>
      </c>
      <c r="N37" s="7">
        <f t="shared" si="3"/>
        <v>0.96</v>
      </c>
    </row>
    <row r="38" spans="1:14" ht="15.75" x14ac:dyDescent="0.25">
      <c r="A38" s="1">
        <v>2657</v>
      </c>
      <c r="B38" s="2" t="s">
        <v>83</v>
      </c>
      <c r="C38" s="1" t="s">
        <v>84</v>
      </c>
      <c r="D38" s="43">
        <v>2657</v>
      </c>
      <c r="E38" s="1" t="s">
        <v>90</v>
      </c>
      <c r="F38" s="1" t="s">
        <v>85</v>
      </c>
      <c r="G38" s="1" t="str">
        <f>IF(SUMIFS(Dados!$A:$A,Dados!$C:$C,'IDGF-Jan'!$D:$D,Dados!$B:$B,'IDGF-Jan'!$N$2)=0,"SEM MOVIMENTO","AVALIADO")</f>
        <v>AVALIADO</v>
      </c>
      <c r="H38" s="42">
        <f>IFERROR(IF($G38="SEM MOVIMENTO","",IF(G38="AVALIADO",(VLOOKUP(D38,PPM!B:J,9,FALSE)/100)*$H$2,1*$H$2)),1*$H$2)</f>
        <v>0.15</v>
      </c>
      <c r="I38" s="9">
        <f>IF($G38="SEM MOVIMENTO","",IF(AND($G38="AVALIADO",SUMIFS(Dados!$A:$A,Dados!$C:$C,$D:$D,Dados!$B:$B,$N$2,Dados!$I:$I,$3:$3)&lt;&gt;0),SUMIFS(Dados!$F:$F,Dados!$C:$C,$D:$D,Dados!$B:$B,$N$2,Dados!$I:$I,$3:$3)%*$I$2,$I$2))</f>
        <v>0.15</v>
      </c>
      <c r="J38" s="9">
        <f t="shared" si="2"/>
        <v>0.3</v>
      </c>
      <c r="K38" s="9">
        <f>IF($G38="SEM MOVIMENTO","",IF(AND($G38="AVALIADO",SUMIFS(Dados!$A:$A,Dados!$C:$C,$D:$D,Dados!$B:$B,$N$2,Dados!$I:$I,$3:$3)&lt;&gt;0),SUMIFS(Dados!$F:$F,Dados!$C:$C,$D:$D,Dados!$B:$B,$N$2,Dados!$I:$I,$3:$3)%*$K$2,$K$2))</f>
        <v>0.16000000000000003</v>
      </c>
      <c r="L38" s="9">
        <f>IF($G38="SEM MOVIMENTO","",IF(AND($G38="AVALIADO",SUMIFS(Dados!$A:$A,Dados!$C:$C,$D:$D,Dados!$B:$B,$N$2,Dados!$I:$I,$3:$3)&lt;&gt;0),SUMIFS(Dados!$F:$F,Dados!$C:$C,$D:$D,Dados!$B:$B,$N$2,Dados!$I:$I,$3:$3)%*$L$2,$L$2))</f>
        <v>0.3</v>
      </c>
      <c r="M38" s="9">
        <f>IF($G38="SEM MOVIMENTO","",IF(AND($G38="AVALIADO",SUMIFS(Dados!$A:$A,Dados!$C:$C,$D:$D,Dados!$B:$B,$N$2,Dados!$I:$I,$3:$3)&lt;&gt;0),SUMIFS(Dados!$F:$F,Dados!$C:$C,$D:$D,Dados!$B:$B,$N$2,Dados!$I:$I,$3:$3)%*$M$2,$M$2))</f>
        <v>0.2</v>
      </c>
      <c r="N38" s="7">
        <f t="shared" si="3"/>
        <v>0.96</v>
      </c>
    </row>
    <row r="39" spans="1:14" ht="15.75" x14ac:dyDescent="0.25">
      <c r="A39" s="1">
        <v>1025</v>
      </c>
      <c r="B39" s="2" t="s">
        <v>47</v>
      </c>
      <c r="C39" s="1" t="s">
        <v>48</v>
      </c>
      <c r="D39" s="43">
        <v>1025</v>
      </c>
      <c r="E39" s="1" t="s">
        <v>89</v>
      </c>
      <c r="F39" s="1" t="s">
        <v>46</v>
      </c>
      <c r="G39" s="1" t="str">
        <f>IF(SUMIFS(Dados!$A:$A,Dados!$C:$C,'IDGF-Jan'!$D:$D,Dados!$B:$B,'IDGF-Jan'!$N$2)=0,"SEM MOVIMENTO","AVALIADO")</f>
        <v>AVALIADO</v>
      </c>
      <c r="H39" s="42">
        <f>IFERROR(IF($G39="SEM MOVIMENTO","",IF(G39="AVALIADO",(VLOOKUP(D39,PPM!B:J,9,FALSE)/100)*$H$2,1*$H$2)),1*$H$2)</f>
        <v>0.15</v>
      </c>
      <c r="I39" s="9">
        <f>IF($G39="SEM MOVIMENTO","",IF(AND($G39="AVALIADO",SUMIFS(Dados!$A:$A,Dados!$C:$C,$D:$D,Dados!$B:$B,$N$2,Dados!$I:$I,$3:$3)&lt;&gt;0),SUMIFS(Dados!$F:$F,Dados!$C:$C,$D:$D,Dados!$B:$B,$N$2,Dados!$I:$I,$3:$3)%*$I$2,$I$2))</f>
        <v>0.15</v>
      </c>
      <c r="J39" s="9">
        <f t="shared" si="2"/>
        <v>0.3</v>
      </c>
      <c r="K39" s="9">
        <f>IF($G39="SEM MOVIMENTO","",IF(AND($G39="AVALIADO",SUMIFS(Dados!$A:$A,Dados!$C:$C,$D:$D,Dados!$B:$B,$N$2,Dados!$I:$I,$3:$3)&lt;&gt;0),SUMIFS(Dados!$F:$F,Dados!$C:$C,$D:$D,Dados!$B:$B,$N$2,Dados!$I:$I,$3:$3)%*$K$2,$K$2))</f>
        <v>0.16000000000000003</v>
      </c>
      <c r="L39" s="9">
        <f>IF($G39="SEM MOVIMENTO","",IF(AND($G39="AVALIADO",SUMIFS(Dados!$A:$A,Dados!$C:$C,$D:$D,Dados!$B:$B,$N$2,Dados!$I:$I,$3:$3)&lt;&gt;0),SUMIFS(Dados!$F:$F,Dados!$C:$C,$D:$D,Dados!$B:$B,$N$2,Dados!$I:$I,$3:$3)%*$L$2,$L$2))</f>
        <v>0.3</v>
      </c>
      <c r="M39" s="9">
        <f>IF($G39="SEM MOVIMENTO","",IF(AND($G39="AVALIADO",SUMIFS(Dados!$A:$A,Dados!$C:$C,$D:$D,Dados!$B:$B,$N$2,Dados!$I:$I,$3:$3)&lt;&gt;0),SUMIFS(Dados!$F:$F,Dados!$C:$C,$D:$D,Dados!$B:$B,$N$2,Dados!$I:$I,$3:$3)%*$M$2,$M$2))</f>
        <v>0.2</v>
      </c>
      <c r="N39" s="7">
        <f t="shared" si="3"/>
        <v>0.96</v>
      </c>
    </row>
    <row r="40" spans="1:14" ht="15.75" x14ac:dyDescent="0.25">
      <c r="A40" s="1">
        <v>1811</v>
      </c>
      <c r="B40" s="2" t="s">
        <v>44</v>
      </c>
      <c r="C40" s="1" t="s">
        <v>45</v>
      </c>
      <c r="D40" s="43">
        <v>1811</v>
      </c>
      <c r="E40" s="1" t="s">
        <v>89</v>
      </c>
      <c r="F40" s="1" t="s">
        <v>46</v>
      </c>
      <c r="G40" s="1" t="str">
        <f>IF(SUMIFS(Dados!$A:$A,Dados!$C:$C,'IDGF-Jan'!$D:$D,Dados!$B:$B,'IDGF-Jan'!$N$2)=0,"SEM MOVIMENTO","AVALIADO")</f>
        <v>AVALIADO</v>
      </c>
      <c r="H40" s="42">
        <f>IFERROR(IF($G40="SEM MOVIMENTO","",IF(G40="AVALIADO",(VLOOKUP(D40,PPM!B:J,9,FALSE)/100)*$H$2,1*$H$2)),1*$H$2)</f>
        <v>0.15</v>
      </c>
      <c r="I40" s="9">
        <f>IF($G40="SEM MOVIMENTO","",IF(AND($G40="AVALIADO",SUMIFS(Dados!$A:$A,Dados!$C:$C,$D:$D,Dados!$B:$B,$N$2,Dados!$I:$I,$3:$3)&lt;&gt;0),SUMIFS(Dados!$F:$F,Dados!$C:$C,$D:$D,Dados!$B:$B,$N$2,Dados!$I:$I,$3:$3)%*$I$2,$I$2))</f>
        <v>0.15</v>
      </c>
      <c r="J40" s="9">
        <f t="shared" si="2"/>
        <v>0.3</v>
      </c>
      <c r="K40" s="9">
        <f>IF($G40="SEM MOVIMENTO","",IF(AND($G40="AVALIADO",SUMIFS(Dados!$A:$A,Dados!$C:$C,$D:$D,Dados!$B:$B,$N$2,Dados!$I:$I,$3:$3)&lt;&gt;0),SUMIFS(Dados!$F:$F,Dados!$C:$C,$D:$D,Dados!$B:$B,$N$2,Dados!$I:$I,$3:$3)%*$K$2,$K$2))</f>
        <v>0.16000000000000003</v>
      </c>
      <c r="L40" s="9">
        <f>IF($G40="SEM MOVIMENTO","",IF(AND($G40="AVALIADO",SUMIFS(Dados!$A:$A,Dados!$C:$C,$D:$D,Dados!$B:$B,$N$2,Dados!$I:$I,$3:$3)&lt;&gt;0),SUMIFS(Dados!$F:$F,Dados!$C:$C,$D:$D,Dados!$B:$B,$N$2,Dados!$I:$I,$3:$3)%*$L$2,$L$2))</f>
        <v>0.3</v>
      </c>
      <c r="M40" s="9">
        <f>IF($G40="SEM MOVIMENTO","",IF(AND($G40="AVALIADO",SUMIFS(Dados!$A:$A,Dados!$C:$C,$D:$D,Dados!$B:$B,$N$2,Dados!$I:$I,$3:$3)&lt;&gt;0),SUMIFS(Dados!$F:$F,Dados!$C:$C,$D:$D,Dados!$B:$B,$N$2,Dados!$I:$I,$3:$3)%*$M$2,$M$2))</f>
        <v>0.2</v>
      </c>
      <c r="N40" s="7">
        <f t="shared" si="3"/>
        <v>0.96</v>
      </c>
    </row>
    <row r="41" spans="1:14" ht="15.75" x14ac:dyDescent="0.25">
      <c r="A41" s="1">
        <v>1459</v>
      </c>
      <c r="B41" s="2" t="s">
        <v>107</v>
      </c>
      <c r="C41" s="1" t="s">
        <v>108</v>
      </c>
      <c r="D41" s="43">
        <v>1459</v>
      </c>
      <c r="E41" s="1" t="s">
        <v>89</v>
      </c>
      <c r="F41" s="1" t="s">
        <v>94</v>
      </c>
      <c r="G41" s="1" t="str">
        <f>IF(SUMIFS(Dados!$A:$A,Dados!$C:$C,'IDGF-Jan'!$D:$D,Dados!$B:$B,'IDGF-Jan'!$N$2)=0,"SEM MOVIMENTO","AVALIADO")</f>
        <v>AVALIADO</v>
      </c>
      <c r="H41" s="42">
        <f>IFERROR(IF($G41="SEM MOVIMENTO","",IF(G41="AVALIADO",(VLOOKUP(D41,PPM!B:J,9,FALSE)/100)*$H$2,1*$H$2)),1*$H$2)</f>
        <v>0.15</v>
      </c>
      <c r="I41" s="9">
        <f>IF($G41="SEM MOVIMENTO","",IF(AND($G41="AVALIADO",SUMIFS(Dados!$A:$A,Dados!$C:$C,$D:$D,Dados!$B:$B,$N$2,Dados!$I:$I,$3:$3)&lt;&gt;0),SUMIFS(Dados!$F:$F,Dados!$C:$C,$D:$D,Dados!$B:$B,$N$2,Dados!$I:$I,$3:$3)%*$I$2,$I$2))</f>
        <v>0.15</v>
      </c>
      <c r="J41" s="9">
        <f t="shared" si="2"/>
        <v>0.3</v>
      </c>
      <c r="K41" s="9">
        <f>IF($G41="SEM MOVIMENTO","",IF(AND($G41="AVALIADO",SUMIFS(Dados!$A:$A,Dados!$C:$C,$D:$D,Dados!$B:$B,$N$2,Dados!$I:$I,$3:$3)&lt;&gt;0),SUMIFS(Dados!$F:$F,Dados!$C:$C,$D:$D,Dados!$B:$B,$N$2,Dados!$I:$I,$3:$3)%*$K$2,$K$2))</f>
        <v>0.16000000000000003</v>
      </c>
      <c r="L41" s="9">
        <f>IF($G41="SEM MOVIMENTO","",IF(AND($G41="AVALIADO",SUMIFS(Dados!$A:$A,Dados!$C:$C,$D:$D,Dados!$B:$B,$N$2,Dados!$I:$I,$3:$3)&lt;&gt;0),SUMIFS(Dados!$F:$F,Dados!$C:$C,$D:$D,Dados!$B:$B,$N$2,Dados!$I:$I,$3:$3)%*$L$2,$L$2))</f>
        <v>0.3</v>
      </c>
      <c r="M41" s="9">
        <f>IF($G41="SEM MOVIMENTO","",IF(AND($G41="AVALIADO",SUMIFS(Dados!$A:$A,Dados!$C:$C,$D:$D,Dados!$B:$B,$N$2,Dados!$I:$I,$3:$3)&lt;&gt;0),SUMIFS(Dados!$F:$F,Dados!$C:$C,$D:$D,Dados!$B:$B,$N$2,Dados!$I:$I,$3:$3)%*$M$2,$M$2))</f>
        <v>0.2</v>
      </c>
      <c r="N41" s="7">
        <f t="shared" si="3"/>
        <v>0.96</v>
      </c>
    </row>
    <row r="42" spans="1:14" ht="15.75" x14ac:dyDescent="0.25">
      <c r="A42" s="1">
        <v>1481</v>
      </c>
      <c r="B42" s="2" t="s">
        <v>38</v>
      </c>
      <c r="C42" s="1" t="s">
        <v>39</v>
      </c>
      <c r="D42" s="43">
        <v>1481</v>
      </c>
      <c r="E42" s="1" t="s">
        <v>89</v>
      </c>
      <c r="F42" s="1" t="s">
        <v>40</v>
      </c>
      <c r="G42" s="1" t="str">
        <f>IF(SUMIFS(Dados!$A:$A,Dados!$C:$C,'IDGF-Jan'!$D:$D,Dados!$B:$B,'IDGF-Jan'!$N$2)=0,"SEM MOVIMENTO","AVALIADO")</f>
        <v>AVALIADO</v>
      </c>
      <c r="H42" s="42">
        <f>IFERROR(IF($G42="SEM MOVIMENTO","",IF(G42="AVALIADO",(VLOOKUP(D42,PPM!B:J,9,FALSE)/100)*$H$2,1*$H$2)),1*$H$2)</f>
        <v>0.15</v>
      </c>
      <c r="I42" s="9">
        <f>IF($G42="SEM MOVIMENTO","",IF(AND($G42="AVALIADO",SUMIFS(Dados!$A:$A,Dados!$C:$C,$D:$D,Dados!$B:$B,$N$2,Dados!$I:$I,$3:$3)&lt;&gt;0),SUMIFS(Dados!$F:$F,Dados!$C:$C,$D:$D,Dados!$B:$B,$N$2,Dados!$I:$I,$3:$3)%*$I$2,$I$2))</f>
        <v>0.15</v>
      </c>
      <c r="J42" s="9">
        <f t="shared" si="2"/>
        <v>0.3</v>
      </c>
      <c r="K42" s="9">
        <f>IF($G42="SEM MOVIMENTO","",IF(AND($G42="AVALIADO",SUMIFS(Dados!$A:$A,Dados!$C:$C,$D:$D,Dados!$B:$B,$N$2,Dados!$I:$I,$3:$3)&lt;&gt;0),SUMIFS(Dados!$F:$F,Dados!$C:$C,$D:$D,Dados!$B:$B,$N$2,Dados!$I:$I,$3:$3)%*$K$2,$K$2))</f>
        <v>0.16000000000000003</v>
      </c>
      <c r="L42" s="9">
        <f>IF($G42="SEM MOVIMENTO","",IF(AND($G42="AVALIADO",SUMIFS(Dados!$A:$A,Dados!$C:$C,$D:$D,Dados!$B:$B,$N$2,Dados!$I:$I,$3:$3)&lt;&gt;0),SUMIFS(Dados!$F:$F,Dados!$C:$C,$D:$D,Dados!$B:$B,$N$2,Dados!$I:$I,$3:$3)%*$L$2,$L$2))</f>
        <v>0.3</v>
      </c>
      <c r="M42" s="9">
        <f>IF($G42="SEM MOVIMENTO","",IF(AND($G42="AVALIADO",SUMIFS(Dados!$A:$A,Dados!$C:$C,$D:$D,Dados!$B:$B,$N$2,Dados!$I:$I,$3:$3)&lt;&gt;0),SUMIFS(Dados!$F:$F,Dados!$C:$C,$D:$D,Dados!$B:$B,$N$2,Dados!$I:$I,$3:$3)%*$M$2,$M$2))</f>
        <v>0.2</v>
      </c>
      <c r="N42" s="7">
        <f t="shared" si="3"/>
        <v>0.96</v>
      </c>
    </row>
    <row r="43" spans="1:14" ht="15.75" x14ac:dyDescent="0.25">
      <c r="A43" s="1">
        <v>2035</v>
      </c>
      <c r="B43" s="2" t="s">
        <v>130</v>
      </c>
      <c r="C43" s="1" t="s">
        <v>131</v>
      </c>
      <c r="D43" s="43">
        <v>2035</v>
      </c>
      <c r="E43" s="1" t="s">
        <v>138</v>
      </c>
      <c r="F43" s="1" t="s">
        <v>137</v>
      </c>
      <c r="G43" s="1" t="str">
        <f>IF(SUMIFS(Dados!$A:$A,Dados!$C:$C,'IDGF-Jan'!$D:$D,Dados!$B:$B,'IDGF-Jan'!$N$2)=0,"SEM MOVIMENTO","AVALIADO")</f>
        <v>AVALIADO</v>
      </c>
      <c r="H43" s="42">
        <f>IFERROR(IF($G43="SEM MOVIMENTO","",IF(G43="AVALIADO",(VLOOKUP(D43,PPM!B:J,9,FALSE)/100)*$H$2,1*$H$2)),1*$H$2)</f>
        <v>0.15</v>
      </c>
      <c r="I43" s="9">
        <f>IF($G43="SEM MOVIMENTO","",IF(AND($G43="AVALIADO",SUMIFS(Dados!$A:$A,Dados!$C:$C,$D:$D,Dados!$B:$B,$N$2,Dados!$I:$I,$3:$3)&lt;&gt;0),SUMIFS(Dados!$F:$F,Dados!$C:$C,$D:$D,Dados!$B:$B,$N$2,Dados!$I:$I,$3:$3)%*$I$2,$I$2))</f>
        <v>0.15</v>
      </c>
      <c r="J43" s="9">
        <f t="shared" si="2"/>
        <v>0.3</v>
      </c>
      <c r="K43" s="9">
        <f>IF($G43="SEM MOVIMENTO","",IF(AND($G43="AVALIADO",SUMIFS(Dados!$A:$A,Dados!$C:$C,$D:$D,Dados!$B:$B,$N$2,Dados!$I:$I,$3:$3)&lt;&gt;0),SUMIFS(Dados!$F:$F,Dados!$C:$C,$D:$D,Dados!$B:$B,$N$2,Dados!$I:$I,$3:$3)%*$K$2,$K$2))</f>
        <v>0.16000000000000003</v>
      </c>
      <c r="L43" s="9">
        <f>IF($G43="SEM MOVIMENTO","",IF(AND($G43="AVALIADO",SUMIFS(Dados!$A:$A,Dados!$C:$C,$D:$D,Dados!$B:$B,$N$2,Dados!$I:$I,$3:$3)&lt;&gt;0),SUMIFS(Dados!$F:$F,Dados!$C:$C,$D:$D,Dados!$B:$B,$N$2,Dados!$I:$I,$3:$3)%*$L$2,$L$2))</f>
        <v>0.3</v>
      </c>
      <c r="M43" s="9">
        <f>IF($G43="SEM MOVIMENTO","",IF(AND($G43="AVALIADO",SUMIFS(Dados!$A:$A,Dados!$C:$C,$D:$D,Dados!$B:$B,$N$2,Dados!$I:$I,$3:$3)&lt;&gt;0),SUMIFS(Dados!$F:$F,Dados!$C:$C,$D:$D,Dados!$B:$B,$N$2,Dados!$I:$I,$3:$3)%*$M$2,$M$2))</f>
        <v>0.2</v>
      </c>
      <c r="N43" s="7">
        <f t="shared" si="3"/>
        <v>0.96</v>
      </c>
    </row>
    <row r="44" spans="1:14" ht="15.75" x14ac:dyDescent="0.25">
      <c r="A44" s="1">
        <v>1193</v>
      </c>
      <c r="B44" s="2" t="s">
        <v>117</v>
      </c>
      <c r="C44" s="1" t="s">
        <v>118</v>
      </c>
      <c r="D44" s="43">
        <v>1193</v>
      </c>
      <c r="E44" s="1" t="s">
        <v>138</v>
      </c>
      <c r="F44" s="1" t="s">
        <v>135</v>
      </c>
      <c r="G44" s="1" t="str">
        <f>IF(SUMIFS(Dados!$A:$A,Dados!$C:$C,'IDGF-Jan'!$D:$D,Dados!$B:$B,'IDGF-Jan'!$N$2)=0,"SEM MOVIMENTO","AVALIADO")</f>
        <v>AVALIADO</v>
      </c>
      <c r="H44" s="42">
        <f>IFERROR(IF($G44="SEM MOVIMENTO","",IF(G44="AVALIADO",(VLOOKUP(D44,PPM!B:J,9,FALSE)/100)*$H$2,1*$H$2)),1*$H$2)</f>
        <v>0.15</v>
      </c>
      <c r="I44" s="9">
        <f>IF($G44="SEM MOVIMENTO","",IF(AND($G44="AVALIADO",SUMIFS(Dados!$A:$A,Dados!$C:$C,$D:$D,Dados!$B:$B,$N$2,Dados!$I:$I,$3:$3)&lt;&gt;0),SUMIFS(Dados!$F:$F,Dados!$C:$C,$D:$D,Dados!$B:$B,$N$2,Dados!$I:$I,$3:$3)%*$I$2,$I$2))</f>
        <v>0.15</v>
      </c>
      <c r="J44" s="9">
        <f t="shared" si="2"/>
        <v>0.3</v>
      </c>
      <c r="K44" s="9">
        <f>IF($G44="SEM MOVIMENTO","",IF(AND($G44="AVALIADO",SUMIFS(Dados!$A:$A,Dados!$C:$C,$D:$D,Dados!$B:$B,$N$2,Dados!$I:$I,$3:$3)&lt;&gt;0),SUMIFS(Dados!$F:$F,Dados!$C:$C,$D:$D,Dados!$B:$B,$N$2,Dados!$I:$I,$3:$3)%*$K$2,$K$2))</f>
        <v>0.16000000000000003</v>
      </c>
      <c r="L44" s="9">
        <f>IF($G44="SEM MOVIMENTO","",IF(AND($G44="AVALIADO",SUMIFS(Dados!$A:$A,Dados!$C:$C,$D:$D,Dados!$B:$B,$N$2,Dados!$I:$I,$3:$3)&lt;&gt;0),SUMIFS(Dados!$F:$F,Dados!$C:$C,$D:$D,Dados!$B:$B,$N$2,Dados!$I:$I,$3:$3)%*$L$2,$L$2))</f>
        <v>0.3</v>
      </c>
      <c r="M44" s="9">
        <f>IF($G44="SEM MOVIMENTO","",IF(AND($G44="AVALIADO",SUMIFS(Dados!$A:$A,Dados!$C:$C,$D:$D,Dados!$B:$B,$N$2,Dados!$I:$I,$3:$3)&lt;&gt;0),SUMIFS(Dados!$F:$F,Dados!$C:$C,$D:$D,Dados!$B:$B,$N$2,Dados!$I:$I,$3:$3)%*$M$2,$M$2))</f>
        <v>0.2</v>
      </c>
      <c r="N44" s="7">
        <f t="shared" si="3"/>
        <v>0.96</v>
      </c>
    </row>
    <row r="45" spans="1:14" ht="15.75" x14ac:dyDescent="0.25">
      <c r="A45" s="1">
        <v>1292</v>
      </c>
      <c r="B45" s="2" t="s">
        <v>113</v>
      </c>
      <c r="C45" s="1" t="s">
        <v>114</v>
      </c>
      <c r="D45" s="43">
        <v>1292</v>
      </c>
      <c r="E45" s="1" t="s">
        <v>138</v>
      </c>
      <c r="F45" s="1" t="s">
        <v>134</v>
      </c>
      <c r="G45" s="1" t="str">
        <f>IF(SUMIFS(Dados!$A:$A,Dados!$C:$C,'IDGF-Jan'!$D:$D,Dados!$B:$B,'IDGF-Jan'!$N$2)=0,"SEM MOVIMENTO","AVALIADO")</f>
        <v>AVALIADO</v>
      </c>
      <c r="H45" s="42">
        <f>IFERROR(IF($G45="SEM MOVIMENTO","",IF(G45="AVALIADO",(VLOOKUP(D45,PPM!B:J,9,FALSE)/100)*$H$2,1*$H$2)),1*$H$2)</f>
        <v>0.15</v>
      </c>
      <c r="I45" s="9">
        <f>IF($G45="SEM MOVIMENTO","",IF(AND($G45="AVALIADO",SUMIFS(Dados!$A:$A,Dados!$C:$C,$D:$D,Dados!$B:$B,$N$2,Dados!$I:$I,$3:$3)&lt;&gt;0),SUMIFS(Dados!$F:$F,Dados!$C:$C,$D:$D,Dados!$B:$B,$N$2,Dados!$I:$I,$3:$3)%*$I$2,$I$2))</f>
        <v>0.15</v>
      </c>
      <c r="J45" s="9">
        <f t="shared" si="2"/>
        <v>0.3</v>
      </c>
      <c r="K45" s="9">
        <f>IF($G45="SEM MOVIMENTO","",IF(AND($G45="AVALIADO",SUMIFS(Dados!$A:$A,Dados!$C:$C,$D:$D,Dados!$B:$B,$N$2,Dados!$I:$I,$3:$3)&lt;&gt;0),SUMIFS(Dados!$F:$F,Dados!$C:$C,$D:$D,Dados!$B:$B,$N$2,Dados!$I:$I,$3:$3)%*$K$2,$K$2))</f>
        <v>0.16000000000000003</v>
      </c>
      <c r="L45" s="9">
        <f>IF($G45="SEM MOVIMENTO","",IF(AND($G45="AVALIADO",SUMIFS(Dados!$A:$A,Dados!$C:$C,$D:$D,Dados!$B:$B,$N$2,Dados!$I:$I,$3:$3)&lt;&gt;0),SUMIFS(Dados!$F:$F,Dados!$C:$C,$D:$D,Dados!$B:$B,$N$2,Dados!$I:$I,$3:$3)%*$L$2,$L$2))</f>
        <v>0.3</v>
      </c>
      <c r="M45" s="9">
        <f>IF($G45="SEM MOVIMENTO","",IF(AND($G45="AVALIADO",SUMIFS(Dados!$A:$A,Dados!$C:$C,$D:$D,Dados!$B:$B,$N$2,Dados!$I:$I,$3:$3)&lt;&gt;0),SUMIFS(Dados!$F:$F,Dados!$C:$C,$D:$D,Dados!$B:$B,$N$2,Dados!$I:$I,$3:$3)%*$M$2,$M$2))</f>
        <v>0.2</v>
      </c>
      <c r="N45" s="7">
        <f t="shared" si="3"/>
        <v>0.96</v>
      </c>
    </row>
    <row r="46" spans="1:14" ht="15.75" x14ac:dyDescent="0.25">
      <c r="A46" s="1">
        <v>1484</v>
      </c>
      <c r="B46" s="2" t="s">
        <v>126</v>
      </c>
      <c r="C46" s="1" t="s">
        <v>127</v>
      </c>
      <c r="D46" s="43">
        <v>1484</v>
      </c>
      <c r="E46" s="1" t="s">
        <v>138</v>
      </c>
      <c r="F46" s="1" t="s">
        <v>136</v>
      </c>
      <c r="G46" s="1" t="str">
        <f>IF(SUMIFS(Dados!$A:$A,Dados!$C:$C,'IDGF-Jan'!$D:$D,Dados!$B:$B,'IDGF-Jan'!$N$2)=0,"SEM MOVIMENTO","AVALIADO")</f>
        <v>AVALIADO</v>
      </c>
      <c r="H46" s="42">
        <f>IFERROR(IF($G46="SEM MOVIMENTO","",IF(G46="AVALIADO",(VLOOKUP(D46,PPM!B:J,9,FALSE)/100)*$H$2,1*$H$2)),1*$H$2)</f>
        <v>0.15</v>
      </c>
      <c r="I46" s="9">
        <f>IF($G46="SEM MOVIMENTO","",IF(AND($G46="AVALIADO",SUMIFS(Dados!$A:$A,Dados!$C:$C,$D:$D,Dados!$B:$B,$N$2,Dados!$I:$I,$3:$3)&lt;&gt;0),SUMIFS(Dados!$F:$F,Dados!$C:$C,$D:$D,Dados!$B:$B,$N$2,Dados!$I:$I,$3:$3)%*$I$2,$I$2))</f>
        <v>0.15</v>
      </c>
      <c r="J46" s="9">
        <f t="shared" si="2"/>
        <v>0.3</v>
      </c>
      <c r="K46" s="9">
        <f>IF($G46="SEM MOVIMENTO","",IF(AND($G46="AVALIADO",SUMIFS(Dados!$A:$A,Dados!$C:$C,$D:$D,Dados!$B:$B,$N$2,Dados!$I:$I,$3:$3)&lt;&gt;0),SUMIFS(Dados!$F:$F,Dados!$C:$C,$D:$D,Dados!$B:$B,$N$2,Dados!$I:$I,$3:$3)%*$K$2,$K$2))</f>
        <v>0.16000000000000003</v>
      </c>
      <c r="L46" s="9">
        <f>IF($G46="SEM MOVIMENTO","",IF(AND($G46="AVALIADO",SUMIFS(Dados!$A:$A,Dados!$C:$C,$D:$D,Dados!$B:$B,$N$2,Dados!$I:$I,$3:$3)&lt;&gt;0),SUMIFS(Dados!$F:$F,Dados!$C:$C,$D:$D,Dados!$B:$B,$N$2,Dados!$I:$I,$3:$3)%*$L$2,$L$2))</f>
        <v>0.3</v>
      </c>
      <c r="M46" s="9">
        <f>IF($G46="SEM MOVIMENTO","",IF(AND($G46="AVALIADO",SUMIFS(Dados!$A:$A,Dados!$C:$C,$D:$D,Dados!$B:$B,$N$2,Dados!$I:$I,$3:$3)&lt;&gt;0),SUMIFS(Dados!$F:$F,Dados!$C:$C,$D:$D,Dados!$B:$B,$N$2,Dados!$I:$I,$3:$3)%*$M$2,$M$2))</f>
        <v>0.2</v>
      </c>
      <c r="N46" s="7">
        <f t="shared" si="3"/>
        <v>0.96</v>
      </c>
    </row>
    <row r="47" spans="1:14" ht="15.75" x14ac:dyDescent="0.25">
      <c r="A47" s="1">
        <v>2541</v>
      </c>
      <c r="B47" s="2" t="s">
        <v>9</v>
      </c>
      <c r="C47" s="1" t="s">
        <v>10</v>
      </c>
      <c r="D47" s="43">
        <v>2541</v>
      </c>
      <c r="E47" s="1" t="s">
        <v>89</v>
      </c>
      <c r="F47" s="1" t="s">
        <v>6</v>
      </c>
      <c r="G47" s="1" t="str">
        <f>IF(SUMIFS(Dados!$A:$A,Dados!$C:$C,'IDGF-Jan'!$D:$D,Dados!$B:$B,'IDGF-Jan'!$N$2)=0,"SEM MOVIMENTO","AVALIADO")</f>
        <v>AVALIADO</v>
      </c>
      <c r="H47" s="42">
        <f>IFERROR(IF($G47="SEM MOVIMENTO","",IF(G47="AVALIADO",(VLOOKUP(D47,PPM!B:J,9,FALSE)/100)*$H$2,1*$H$2)),1*$H$2)</f>
        <v>0.15</v>
      </c>
      <c r="I47" s="9">
        <f>IF($G47="SEM MOVIMENTO","",IF(AND($G47="AVALIADO",SUMIFS(Dados!$A:$A,Dados!$C:$C,$D:$D,Dados!$B:$B,$N$2,Dados!$I:$I,$3:$3)&lt;&gt;0),SUMIFS(Dados!$F:$F,Dados!$C:$C,$D:$D,Dados!$B:$B,$N$2,Dados!$I:$I,$3:$3)%*$I$2,$I$2))</f>
        <v>0.15</v>
      </c>
      <c r="J47" s="9">
        <f t="shared" si="2"/>
        <v>0.3</v>
      </c>
      <c r="K47" s="9">
        <f>IF($G47="SEM MOVIMENTO","",IF(AND($G47="AVALIADO",SUMIFS(Dados!$A:$A,Dados!$C:$C,$D:$D,Dados!$B:$B,$N$2,Dados!$I:$I,$3:$3)&lt;&gt;0),SUMIFS(Dados!$F:$F,Dados!$C:$C,$D:$D,Dados!$B:$B,$N$2,Dados!$I:$I,$3:$3)%*$K$2,$K$2))</f>
        <v>0.18000000000000002</v>
      </c>
      <c r="L47" s="9">
        <v>0.3</v>
      </c>
      <c r="M47" s="9">
        <f>IF($G47="SEM MOVIMENTO","",IF(AND($G47="AVALIADO",SUMIFS(Dados!$A:$A,Dados!$C:$C,$D:$D,Dados!$B:$B,$N$2,Dados!$I:$I,$3:$3)&lt;&gt;0),SUMIFS(Dados!$F:$F,Dados!$C:$C,$D:$D,Dados!$B:$B,$N$2,Dados!$I:$I,$3:$3)%*$M$2,$M$2))</f>
        <v>0.2</v>
      </c>
      <c r="N47" s="7">
        <f t="shared" si="3"/>
        <v>0.98</v>
      </c>
    </row>
    <row r="48" spans="1:14" ht="15.75" x14ac:dyDescent="0.25">
      <c r="A48" s="1">
        <v>1428</v>
      </c>
      <c r="B48" s="2" t="s">
        <v>81</v>
      </c>
      <c r="C48" s="1" t="s">
        <v>82</v>
      </c>
      <c r="D48" s="43">
        <v>1428</v>
      </c>
      <c r="E48" s="1" t="s">
        <v>90</v>
      </c>
      <c r="F48" s="1" t="s">
        <v>80</v>
      </c>
      <c r="G48" s="1" t="str">
        <f>IF(SUMIFS(Dados!$A:$A,Dados!$C:$C,'IDGF-Jan'!$D:$D,Dados!$B:$B,'IDGF-Jan'!$N$2)=0,"SEM MOVIMENTO","AVALIADO")</f>
        <v>AVALIADO</v>
      </c>
      <c r="H48" s="42">
        <f>IFERROR(IF($G48="SEM MOVIMENTO","",IF(G48="AVALIADO",(VLOOKUP(D48,PPM!B:J,9,FALSE)/100)*$H$2,1*$H$2)),1*$H$2)</f>
        <v>0.15</v>
      </c>
      <c r="I48" s="9">
        <f>IF($G48="SEM MOVIMENTO","",IF(AND($G48="AVALIADO",SUMIFS(Dados!$A:$A,Dados!$C:$C,$D:$D,Dados!$B:$B,$N$2,Dados!$I:$I,$3:$3)&lt;&gt;0),SUMIFS(Dados!$F:$F,Dados!$C:$C,$D:$D,Dados!$B:$B,$N$2,Dados!$I:$I,$3:$3)%*$I$2,$I$2))</f>
        <v>0.15</v>
      </c>
      <c r="J48" s="9">
        <f t="shared" si="2"/>
        <v>0.3</v>
      </c>
      <c r="K48" s="9">
        <f>IF($G48="SEM MOVIMENTO","",IF(AND($G48="AVALIADO",SUMIFS(Dados!$A:$A,Dados!$C:$C,$D:$D,Dados!$B:$B,$N$2,Dados!$I:$I,$3:$3)&lt;&gt;0),SUMIFS(Dados!$F:$F,Dados!$C:$C,$D:$D,Dados!$B:$B,$N$2,Dados!$I:$I,$3:$3)%*$K$2,$K$2))</f>
        <v>0.18000000000000002</v>
      </c>
      <c r="L48" s="9">
        <v>0.3</v>
      </c>
      <c r="M48" s="9">
        <f>IF($G48="SEM MOVIMENTO","",IF(AND($G48="AVALIADO",SUMIFS(Dados!$A:$A,Dados!$C:$C,$D:$D,Dados!$B:$B,$N$2,Dados!$I:$I,$3:$3)&lt;&gt;0),SUMIFS(Dados!$F:$F,Dados!$C:$C,$D:$D,Dados!$B:$B,$N$2,Dados!$I:$I,$3:$3)%*$M$2,$M$2))</f>
        <v>0.2</v>
      </c>
      <c r="N48" s="7">
        <f t="shared" si="3"/>
        <v>0.98</v>
      </c>
    </row>
    <row r="49" spans="1:14" ht="15.75" x14ac:dyDescent="0.25">
      <c r="A49" s="1">
        <v>1280</v>
      </c>
      <c r="B49" s="2" t="s">
        <v>53</v>
      </c>
      <c r="C49" s="1" t="s">
        <v>54</v>
      </c>
      <c r="D49" s="43">
        <v>1280</v>
      </c>
      <c r="E49" s="1" t="s">
        <v>89</v>
      </c>
      <c r="F49" s="1" t="s">
        <v>55</v>
      </c>
      <c r="G49" s="1" t="str">
        <f>IF(SUMIFS(Dados!$A:$A,Dados!$C:$C,'IDGF-Jan'!$D:$D,Dados!$B:$B,'IDGF-Jan'!$N$2)=0,"SEM MOVIMENTO","AVALIADO")</f>
        <v>AVALIADO</v>
      </c>
      <c r="H49" s="42">
        <f>IFERROR(IF($G49="SEM MOVIMENTO","",IF(G49="AVALIADO",(VLOOKUP(D49,PPM!B:J,9,FALSE)/100)*$H$2,1*$H$2)),1*$H$2)</f>
        <v>0.15</v>
      </c>
      <c r="I49" s="9">
        <f>IF($G49="SEM MOVIMENTO","",IF(AND($G49="AVALIADO",SUMIFS(Dados!$A:$A,Dados!$C:$C,$D:$D,Dados!$B:$B,$N$2,Dados!$I:$I,$3:$3)&lt;&gt;0),SUMIFS(Dados!$F:$F,Dados!$C:$C,$D:$D,Dados!$B:$B,$N$2,Dados!$I:$I,$3:$3)%*$I$2,$I$2))</f>
        <v>0.15</v>
      </c>
      <c r="J49" s="9">
        <f t="shared" si="2"/>
        <v>0.3</v>
      </c>
      <c r="K49" s="9">
        <f>IF($G49="SEM MOVIMENTO","",IF(AND($G49="AVALIADO",SUMIFS(Dados!$A:$A,Dados!$C:$C,$D:$D,Dados!$B:$B,$N$2,Dados!$I:$I,$3:$3)&lt;&gt;0),SUMIFS(Dados!$F:$F,Dados!$C:$C,$D:$D,Dados!$B:$B,$N$2,Dados!$I:$I,$3:$3)%*$K$2,$K$2))</f>
        <v>0.18000000000000002</v>
      </c>
      <c r="L49" s="9">
        <f>IF($G49="SEM MOVIMENTO","",IF(AND($G49="AVALIADO",SUMIFS(Dados!$A:$A,Dados!$C:$C,$D:$D,Dados!$B:$B,$N$2,Dados!$I:$I,$3:$3)&lt;&gt;0),SUMIFS(Dados!$F:$F,Dados!$C:$C,$D:$D,Dados!$B:$B,$N$2,Dados!$I:$I,$3:$3)%*$L$2,$L$2))</f>
        <v>0.3</v>
      </c>
      <c r="M49" s="9">
        <f>IF($G49="SEM MOVIMENTO","",IF(AND($G49="AVALIADO",SUMIFS(Dados!$A:$A,Dados!$C:$C,$D:$D,Dados!$B:$B,$N$2,Dados!$I:$I,$3:$3)&lt;&gt;0),SUMIFS(Dados!$F:$F,Dados!$C:$C,$D:$D,Dados!$B:$B,$N$2,Dados!$I:$I,$3:$3)%*$M$2,$M$2))</f>
        <v>0.2</v>
      </c>
      <c r="N49" s="7">
        <f t="shared" si="3"/>
        <v>0.98</v>
      </c>
    </row>
    <row r="50" spans="1:14" ht="15.75" x14ac:dyDescent="0.25">
      <c r="A50" s="1">
        <v>1298</v>
      </c>
      <c r="B50" s="2" t="s">
        <v>30</v>
      </c>
      <c r="C50" s="1" t="s">
        <v>31</v>
      </c>
      <c r="D50" s="43">
        <v>1298</v>
      </c>
      <c r="E50" s="1" t="s">
        <v>90</v>
      </c>
      <c r="F50" s="1" t="s">
        <v>32</v>
      </c>
      <c r="G50" s="1" t="str">
        <f>IF(SUMIFS(Dados!$A:$A,Dados!$C:$C,'IDGF-Jan'!$D:$D,Dados!$B:$B,'IDGF-Jan'!$N$2)=0,"SEM MOVIMENTO","AVALIADO")</f>
        <v>AVALIADO</v>
      </c>
      <c r="H50" s="42">
        <f>IFERROR(IF($G50="SEM MOVIMENTO","",IF(G50="AVALIADO",(VLOOKUP(D50,PPM!B:J,9,FALSE)/100)*$H$2,1*$H$2)),1*$H$2)</f>
        <v>0.15</v>
      </c>
      <c r="I50" s="9">
        <f>IF($G50="SEM MOVIMENTO","",IF(AND($G50="AVALIADO",SUMIFS(Dados!$A:$A,Dados!$C:$C,$D:$D,Dados!$B:$B,$N$2,Dados!$I:$I,$3:$3)&lt;&gt;0),SUMIFS(Dados!$F:$F,Dados!$C:$C,$D:$D,Dados!$B:$B,$N$2,Dados!$I:$I,$3:$3)%*$I$2,$I$2))</f>
        <v>0.15</v>
      </c>
      <c r="J50" s="9">
        <f t="shared" si="2"/>
        <v>0.3</v>
      </c>
      <c r="K50" s="9">
        <f>IF($G50="SEM MOVIMENTO","",IF(AND($G50="AVALIADO",SUMIFS(Dados!$A:$A,Dados!$C:$C,$D:$D,Dados!$B:$B,$N$2,Dados!$I:$I,$3:$3)&lt;&gt;0),SUMIFS(Dados!$F:$F,Dados!$C:$C,$D:$D,Dados!$B:$B,$N$2,Dados!$I:$I,$3:$3)%*$K$2,$K$2))</f>
        <v>0.18000000000000002</v>
      </c>
      <c r="L50" s="9">
        <f>IF($G50="SEM MOVIMENTO","",IF(AND($G50="AVALIADO",SUMIFS(Dados!$A:$A,Dados!$C:$C,$D:$D,Dados!$B:$B,$N$2,Dados!$I:$I,$3:$3)&lt;&gt;0),SUMIFS(Dados!$F:$F,Dados!$C:$C,$D:$D,Dados!$B:$B,$N$2,Dados!$I:$I,$3:$3)%*$L$2,$L$2))</f>
        <v>0.3</v>
      </c>
      <c r="M50" s="9">
        <f>IF($G50="SEM MOVIMENTO","",IF(AND($G50="AVALIADO",SUMIFS(Dados!$A:$A,Dados!$C:$C,$D:$D,Dados!$B:$B,$N$2,Dados!$I:$I,$3:$3)&lt;&gt;0),SUMIFS(Dados!$F:$F,Dados!$C:$C,$D:$D,Dados!$B:$B,$N$2,Dados!$I:$I,$3:$3)%*$M$2,$M$2))</f>
        <v>0.2</v>
      </c>
      <c r="N50" s="7">
        <f t="shared" si="3"/>
        <v>0.98</v>
      </c>
    </row>
    <row r="51" spans="1:14" ht="15.75" x14ac:dyDescent="0.25">
      <c r="A51" s="1">
        <v>1495</v>
      </c>
      <c r="B51" s="2" t="s">
        <v>15</v>
      </c>
      <c r="C51" s="1" t="s">
        <v>16</v>
      </c>
      <c r="D51" s="43">
        <v>1495</v>
      </c>
      <c r="E51" s="1" t="s">
        <v>90</v>
      </c>
      <c r="F51" s="1" t="s">
        <v>17</v>
      </c>
      <c r="G51" s="1" t="str">
        <f>IF(SUMIFS(Dados!$A:$A,Dados!$C:$C,'IDGF-Jan'!$D:$D,Dados!$B:$B,'IDGF-Jan'!$N$2)=0,"SEM MOVIMENTO","AVALIADO")</f>
        <v>AVALIADO</v>
      </c>
      <c r="H51" s="42">
        <f>IFERROR(IF($G51="SEM MOVIMENTO","",IF(G51="AVALIADO",(VLOOKUP(D51,PPM!B:J,9,FALSE)/100)*$H$2,1*$H$2)),1*$H$2)</f>
        <v>0.15</v>
      </c>
      <c r="I51" s="9">
        <f>IF($G51="SEM MOVIMENTO","",IF(AND($G51="AVALIADO",SUMIFS(Dados!$A:$A,Dados!$C:$C,$D:$D,Dados!$B:$B,$N$2,Dados!$I:$I,$3:$3)&lt;&gt;0),SUMIFS(Dados!$F:$F,Dados!$C:$C,$D:$D,Dados!$B:$B,$N$2,Dados!$I:$I,$3:$3)%*$I$2,$I$2))</f>
        <v>0.15</v>
      </c>
      <c r="J51" s="9">
        <f t="shared" si="2"/>
        <v>0.3</v>
      </c>
      <c r="K51" s="9">
        <f>IF($G51="SEM MOVIMENTO","",IF(AND($G51="AVALIADO",SUMIFS(Dados!$A:$A,Dados!$C:$C,$D:$D,Dados!$B:$B,$N$2,Dados!$I:$I,$3:$3)&lt;&gt;0),SUMIFS(Dados!$F:$F,Dados!$C:$C,$D:$D,Dados!$B:$B,$N$2,Dados!$I:$I,$3:$3)%*$K$2,$K$2))</f>
        <v>0.18000000000000002</v>
      </c>
      <c r="L51" s="9">
        <f>IF($G51="SEM MOVIMENTO","",IF(AND($G51="AVALIADO",SUMIFS(Dados!$A:$A,Dados!$C:$C,$D:$D,Dados!$B:$B,$N$2,Dados!$I:$I,$3:$3)&lt;&gt;0),SUMIFS(Dados!$F:$F,Dados!$C:$C,$D:$D,Dados!$B:$B,$N$2,Dados!$I:$I,$3:$3)%*$L$2,$L$2))</f>
        <v>0.3</v>
      </c>
      <c r="M51" s="9">
        <f>IF($G51="SEM MOVIMENTO","",IF(AND($G51="AVALIADO",SUMIFS(Dados!$A:$A,Dados!$C:$C,$D:$D,Dados!$B:$B,$N$2,Dados!$I:$I,$3:$3)&lt;&gt;0),SUMIFS(Dados!$F:$F,Dados!$C:$C,$D:$D,Dados!$B:$B,$N$2,Dados!$I:$I,$3:$3)%*$M$2,$M$2))</f>
        <v>0.2</v>
      </c>
      <c r="N51" s="7">
        <f t="shared" si="3"/>
        <v>0.98</v>
      </c>
    </row>
    <row r="52" spans="1:14" ht="15.75" x14ac:dyDescent="0.25">
      <c r="A52" s="1">
        <v>1903</v>
      </c>
      <c r="B52" s="2" t="s">
        <v>99</v>
      </c>
      <c r="C52" s="1" t="s">
        <v>100</v>
      </c>
      <c r="D52" s="43">
        <v>1903</v>
      </c>
      <c r="E52" s="1" t="s">
        <v>89</v>
      </c>
      <c r="F52" s="1" t="s">
        <v>94</v>
      </c>
      <c r="G52" s="1" t="str">
        <f>IF(SUMIFS(Dados!$A:$A,Dados!$C:$C,'IDGF-Jan'!$D:$D,Dados!$B:$B,'IDGF-Jan'!$N$2)=0,"SEM MOVIMENTO","AVALIADO")</f>
        <v>AVALIADO</v>
      </c>
      <c r="H52" s="42">
        <f>IFERROR(IF($G52="SEM MOVIMENTO","",IF(G52="AVALIADO",(VLOOKUP(D52,PPM!B:J,9,FALSE)/100)*$H$2,1*$H$2)),1*$H$2)</f>
        <v>0.15</v>
      </c>
      <c r="I52" s="9">
        <f>IF($G52="SEM MOVIMENTO","",IF(AND($G52="AVALIADO",SUMIFS(Dados!$A:$A,Dados!$C:$C,$D:$D,Dados!$B:$B,$N$2,Dados!$I:$I,$3:$3)&lt;&gt;0),SUMIFS(Dados!$F:$F,Dados!$C:$C,$D:$D,Dados!$B:$B,$N$2,Dados!$I:$I,$3:$3)%*$I$2,$I$2))</f>
        <v>0.15</v>
      </c>
      <c r="J52" s="9">
        <f t="shared" si="2"/>
        <v>0.3</v>
      </c>
      <c r="K52" s="9">
        <f>IF($G52="SEM MOVIMENTO","",IF(AND($G52="AVALIADO",SUMIFS(Dados!$A:$A,Dados!$C:$C,$D:$D,Dados!$B:$B,$N$2,Dados!$I:$I,$3:$3)&lt;&gt;0),SUMIFS(Dados!$F:$F,Dados!$C:$C,$D:$D,Dados!$B:$B,$N$2,Dados!$I:$I,$3:$3)%*$K$2,$K$2))</f>
        <v>0.18000000000000002</v>
      </c>
      <c r="L52" s="9">
        <f>IF($G52="SEM MOVIMENTO","",IF(AND($G52="AVALIADO",SUMIFS(Dados!$A:$A,Dados!$C:$C,$D:$D,Dados!$B:$B,$N$2,Dados!$I:$I,$3:$3)&lt;&gt;0),SUMIFS(Dados!$F:$F,Dados!$C:$C,$D:$D,Dados!$B:$B,$N$2,Dados!$I:$I,$3:$3)%*$L$2,$L$2))</f>
        <v>0.3</v>
      </c>
      <c r="M52" s="9">
        <f>IF($G52="SEM MOVIMENTO","",IF(AND($G52="AVALIADO",SUMIFS(Dados!$A:$A,Dados!$C:$C,$D:$D,Dados!$B:$B,$N$2,Dados!$I:$I,$3:$3)&lt;&gt;0),SUMIFS(Dados!$F:$F,Dados!$C:$C,$D:$D,Dados!$B:$B,$N$2,Dados!$I:$I,$3:$3)%*$M$2,$M$2))</f>
        <v>0.2</v>
      </c>
      <c r="N52" s="7">
        <f t="shared" si="3"/>
        <v>0.98</v>
      </c>
    </row>
    <row r="53" spans="1:14" ht="15.75" x14ac:dyDescent="0.25">
      <c r="A53" s="1">
        <v>1219</v>
      </c>
      <c r="B53" s="3" t="s">
        <v>68</v>
      </c>
      <c r="C53" s="1" t="s">
        <v>69</v>
      </c>
      <c r="D53" s="43">
        <v>1219</v>
      </c>
      <c r="E53" s="1" t="s">
        <v>91</v>
      </c>
      <c r="F53" s="1" t="s">
        <v>70</v>
      </c>
      <c r="G53" s="1" t="str">
        <f>IF(SUMIFS(Dados!$A:$A,Dados!$C:$C,'IDGF-Jan'!$D:$D,Dados!$B:$B,'IDGF-Jan'!$N$2)=0,"SEM MOVIMENTO","AVALIADO")</f>
        <v>AVALIADO</v>
      </c>
      <c r="H53" s="42">
        <f>IFERROR(IF($G53="SEM MOVIMENTO","",IF(G53="AVALIADO",(VLOOKUP(D53,PPM!B:J,9,FALSE)/100)*$H$2,1*$H$2)),1*$H$2)</f>
        <v>0.15</v>
      </c>
      <c r="I53" s="9">
        <f>IF($G53="SEM MOVIMENTO","",IF(AND($G53="AVALIADO",SUMIFS(Dados!$A:$A,Dados!$C:$C,$D:$D,Dados!$B:$B,$N$2,Dados!$I:$I,$3:$3)&lt;&gt;0),SUMIFS(Dados!$F:$F,Dados!$C:$C,$D:$D,Dados!$B:$B,$N$2,Dados!$I:$I,$3:$3)%*$I$2,$I$2))</f>
        <v>0.15</v>
      </c>
      <c r="J53" s="9">
        <f t="shared" si="2"/>
        <v>0.3</v>
      </c>
      <c r="K53" s="9">
        <f>IF($G53="SEM MOVIMENTO","",IF(AND($G53="AVALIADO",SUMIFS(Dados!$A:$A,Dados!$C:$C,$D:$D,Dados!$B:$B,$N$2,Dados!$I:$I,$3:$3)&lt;&gt;0),SUMIFS(Dados!$F:$F,Dados!$C:$C,$D:$D,Dados!$B:$B,$N$2,Dados!$I:$I,$3:$3)%*$K$2,$K$2))</f>
        <v>0.19</v>
      </c>
      <c r="L53" s="9">
        <v>0.3</v>
      </c>
      <c r="M53" s="9">
        <f>IF($G53="SEM MOVIMENTO","",IF(AND($G53="AVALIADO",SUMIFS(Dados!$A:$A,Dados!$C:$C,$D:$D,Dados!$B:$B,$N$2,Dados!$I:$I,$3:$3)&lt;&gt;0),SUMIFS(Dados!$F:$F,Dados!$C:$C,$D:$D,Dados!$B:$B,$N$2,Dados!$I:$I,$3:$3)%*$M$2,$M$2))</f>
        <v>0.2</v>
      </c>
      <c r="N53" s="7">
        <f t="shared" si="3"/>
        <v>0.99</v>
      </c>
    </row>
    <row r="54" spans="1:14" ht="15.75" x14ac:dyDescent="0.25">
      <c r="A54" s="1">
        <v>1295</v>
      </c>
      <c r="B54" s="3" t="s">
        <v>73</v>
      </c>
      <c r="C54" s="1" t="s">
        <v>74</v>
      </c>
      <c r="D54" s="43">
        <v>1295</v>
      </c>
      <c r="E54" s="1" t="s">
        <v>90</v>
      </c>
      <c r="F54" s="1" t="s">
        <v>75</v>
      </c>
      <c r="G54" s="1" t="str">
        <f>IF(SUMIFS(Dados!$A:$A,Dados!$C:$C,'IDGF-Jan'!$D:$D,Dados!$B:$B,'IDGF-Jan'!$N$2)=0,"SEM MOVIMENTO","AVALIADO")</f>
        <v>AVALIADO</v>
      </c>
      <c r="H54" s="42">
        <f>IFERROR(IF($G54="SEM MOVIMENTO","",IF(G54="AVALIADO",(VLOOKUP(D54,PPM!B:J,9,FALSE)/100)*$H$2,1*$H$2)),1*$H$2)</f>
        <v>0.15</v>
      </c>
      <c r="I54" s="9">
        <f>IF($G54="SEM MOVIMENTO","",IF(AND($G54="AVALIADO",SUMIFS(Dados!$A:$A,Dados!$C:$C,$D:$D,Dados!$B:$B,$N$2,Dados!$I:$I,$3:$3)&lt;&gt;0),SUMIFS(Dados!$F:$F,Dados!$C:$C,$D:$D,Dados!$B:$B,$N$2,Dados!$I:$I,$3:$3)%*$I$2,$I$2))</f>
        <v>0.15</v>
      </c>
      <c r="J54" s="9">
        <f t="shared" si="2"/>
        <v>0.3</v>
      </c>
      <c r="K54" s="9">
        <f>IF($G54="SEM MOVIMENTO","",IF(AND($G54="AVALIADO",SUMIFS(Dados!$A:$A,Dados!$C:$C,$D:$D,Dados!$B:$B,$N$2,Dados!$I:$I,$3:$3)&lt;&gt;0),SUMIFS(Dados!$F:$F,Dados!$C:$C,$D:$D,Dados!$B:$B,$N$2,Dados!$I:$I,$3:$3)%*$K$2,$K$2))</f>
        <v>0.2</v>
      </c>
      <c r="L54" s="9">
        <v>0.3</v>
      </c>
      <c r="M54" s="9">
        <f>IF($G54="SEM MOVIMENTO","",IF(AND($G54="AVALIADO",SUMIFS(Dados!$A:$A,Dados!$C:$C,$D:$D,Dados!$B:$B,$N$2,Dados!$I:$I,$3:$3)&lt;&gt;0),SUMIFS(Dados!$F:$F,Dados!$C:$C,$D:$D,Dados!$B:$B,$N$2,Dados!$I:$I,$3:$3)%*$M$2,$M$2))</f>
        <v>0.2</v>
      </c>
      <c r="N54" s="7">
        <f t="shared" si="3"/>
        <v>1</v>
      </c>
    </row>
    <row r="55" spans="1:14" ht="15.75" x14ac:dyDescent="0.25">
      <c r="A55" s="1">
        <v>1875</v>
      </c>
      <c r="B55" s="2" t="s">
        <v>86</v>
      </c>
      <c r="C55" s="1" t="s">
        <v>87</v>
      </c>
      <c r="D55" s="43">
        <v>1875</v>
      </c>
      <c r="E55" s="1" t="s">
        <v>90</v>
      </c>
      <c r="F55" s="1" t="s">
        <v>80</v>
      </c>
      <c r="G55" s="1" t="str">
        <f>IF(SUMIFS(Dados!$A:$A,Dados!$C:$C,'IDGF-Jan'!$D:$D,Dados!$B:$B,'IDGF-Jan'!$N$2)=0,"SEM MOVIMENTO","AVALIADO")</f>
        <v>AVALIADO</v>
      </c>
      <c r="H55" s="42">
        <f>IFERROR(IF($G55="SEM MOVIMENTO","",IF(G55="AVALIADO",(VLOOKUP(D55,PPM!B:J,9,FALSE)/100)*$H$2,1*$H$2)),1*$H$2)</f>
        <v>0.15</v>
      </c>
      <c r="I55" s="9">
        <f>IF($G55="SEM MOVIMENTO","",IF(AND($G55="AVALIADO",SUMIFS(Dados!$A:$A,Dados!$C:$C,$D:$D,Dados!$B:$B,$N$2,Dados!$I:$I,$3:$3)&lt;&gt;0),SUMIFS(Dados!$F:$F,Dados!$C:$C,$D:$D,Dados!$B:$B,$N$2,Dados!$I:$I,$3:$3)%*$I$2,$I$2))</f>
        <v>0.15</v>
      </c>
      <c r="J55" s="9">
        <f t="shared" si="2"/>
        <v>0.3</v>
      </c>
      <c r="K55" s="9">
        <f>IF($G55="SEM MOVIMENTO","",IF(AND($G55="AVALIADO",SUMIFS(Dados!$A:$A,Dados!$C:$C,$D:$D,Dados!$B:$B,$N$2,Dados!$I:$I,$3:$3)&lt;&gt;0),SUMIFS(Dados!$F:$F,Dados!$C:$C,$D:$D,Dados!$B:$B,$N$2,Dados!$I:$I,$3:$3)%*$K$2,$K$2))</f>
        <v>0.2</v>
      </c>
      <c r="L55" s="9">
        <f>IF($G55="SEM MOVIMENTO","",IF(AND($G55="AVALIADO",SUMIFS(Dados!$A:$A,Dados!$C:$C,$D:$D,Dados!$B:$B,$N$2,Dados!$I:$I,$3:$3)&lt;&gt;0),SUMIFS(Dados!$F:$F,Dados!$C:$C,$D:$D,Dados!$B:$B,$N$2,Dados!$I:$I,$3:$3)%*$L$2,$L$2))</f>
        <v>0.3</v>
      </c>
      <c r="M55" s="9">
        <f>IF($G55="SEM MOVIMENTO","",IF(AND($G55="AVALIADO",SUMIFS(Dados!$A:$A,Dados!$C:$C,$D:$D,Dados!$B:$B,$N$2,Dados!$I:$I,$3:$3)&lt;&gt;0),SUMIFS(Dados!$F:$F,Dados!$C:$C,$D:$D,Dados!$B:$B,$N$2,Dados!$I:$I,$3:$3)%*$M$2,$M$2))</f>
        <v>0.2</v>
      </c>
      <c r="N55" s="7">
        <f t="shared" si="3"/>
        <v>1</v>
      </c>
    </row>
    <row r="56" spans="1:14" ht="15.75" x14ac:dyDescent="0.25">
      <c r="A56" s="1">
        <v>1823</v>
      </c>
      <c r="B56" s="2" t="s">
        <v>386</v>
      </c>
      <c r="C56" s="1"/>
      <c r="D56" s="43">
        <v>1823</v>
      </c>
      <c r="E56" s="1"/>
      <c r="F56" s="1"/>
      <c r="G56" s="1" t="s">
        <v>321</v>
      </c>
      <c r="H56" s="42" t="str">
        <f>IFERROR(IF($G56="SEM MOVIMENTO","",IF(G56="AVALIADO",(VLOOKUP(D56,PPM!B:J,9,FALSE)/100)*$H$2,1*$H$2)),1*$H$2)</f>
        <v/>
      </c>
      <c r="I56" s="9" t="str">
        <f>IF($G56="SEM MOVIMENTO","",IF(AND($G56="AVALIADO",SUMIFS(Dados!$A:$A,Dados!$C:$C,$D:$D,Dados!$B:$B,$N$2,Dados!$I:$I,$3:$3)&lt;&gt;0),SUMIFS(Dados!$F:$F,Dados!$C:$C,$D:$D,Dados!$B:$B,$N$2,Dados!$I:$I,$3:$3)%*$I$2,$I$2))</f>
        <v/>
      </c>
      <c r="J56" s="9" t="str">
        <f t="shared" ref="J56" si="4">IFERROR(H56+I56,"")</f>
        <v/>
      </c>
      <c r="K56" s="9" t="str">
        <f>IF($G56="SEM MOVIMENTO","",IF(AND($G56="AVALIADO",SUMIFS(Dados!$A:$A,Dados!$C:$C,$D:$D,Dados!$B:$B,$N$2,Dados!$I:$I,$3:$3)&lt;&gt;0),SUMIFS(Dados!$F:$F,Dados!$C:$C,$D:$D,Dados!$B:$B,$N$2,Dados!$I:$I,$3:$3)%*$K$2,$K$2))</f>
        <v/>
      </c>
      <c r="L56" s="9" t="str">
        <f>IF($G56="SEM MOVIMENTO","",IF(AND($G56="AVALIADO",SUMIFS(Dados!$A:$A,Dados!$C:$C,$D:$D,Dados!$B:$B,$N$2,Dados!$I:$I,$3:$3)&lt;&gt;0),SUMIFS(Dados!$F:$F,Dados!$C:$C,$D:$D,Dados!$B:$B,$N$2,Dados!$I:$I,$3:$3)%*$L$2,$L$2))</f>
        <v/>
      </c>
      <c r="M56" s="9" t="str">
        <f>IF($G56="SEM MOVIMENTO","",IF(AND($G56="AVALIADO",SUMIFS(Dados!$A:$A,Dados!$C:$C,$D:$D,Dados!$B:$B,$N$2,Dados!$I:$I,$3:$3)&lt;&gt;0),SUMIFS(Dados!$F:$F,Dados!$C:$C,$D:$D,Dados!$B:$B,$N$2,Dados!$I:$I,$3:$3)%*$M$2,$M$2))</f>
        <v/>
      </c>
      <c r="N56" s="7">
        <f t="shared" ref="N56" si="5">SUM(J56:M56)</f>
        <v>0</v>
      </c>
    </row>
    <row r="57" spans="1:14" ht="15.75" x14ac:dyDescent="0.25">
      <c r="A57" s="1">
        <v>1829</v>
      </c>
      <c r="B57" s="2" t="s">
        <v>78</v>
      </c>
      <c r="C57" s="1" t="s">
        <v>79</v>
      </c>
      <c r="D57" s="43">
        <v>1829</v>
      </c>
      <c r="E57" s="1" t="s">
        <v>90</v>
      </c>
      <c r="F57" s="1" t="s">
        <v>80</v>
      </c>
      <c r="G57" s="1" t="str">
        <f>IF(SUMIFS(Dados!$A:$A,Dados!$C:$C,'IDGF-Jan'!$D:$D,Dados!$B:$B,'IDGF-Jan'!$N$2)=0,"SEM MOVIMENTO","AVALIADO")</f>
        <v>AVALIADO</v>
      </c>
      <c r="H57" s="42">
        <f>IFERROR(IF($G57="SEM MOVIMENTO","",IF(G57="AVALIADO",(VLOOKUP(D57,PPM!B:J,9,FALSE)/100)*$H$2,1*$H$2)),1*$H$2)</f>
        <v>0.15</v>
      </c>
      <c r="I57" s="9">
        <f>IF($G57="SEM MOVIMENTO","",IF(AND($G57="AVALIADO",SUMIFS(Dados!$A:$A,Dados!$C:$C,$D:$D,Dados!$B:$B,$N$2,Dados!$I:$I,$3:$3)&lt;&gt;0),SUMIFS(Dados!$F:$F,Dados!$C:$C,$D:$D,Dados!$B:$B,$N$2,Dados!$I:$I,$3:$3)%*$I$2,$I$2))</f>
        <v>0.15</v>
      </c>
      <c r="J57" s="9">
        <f t="shared" si="2"/>
        <v>0.3</v>
      </c>
      <c r="K57" s="9">
        <f>IF($G57="SEM MOVIMENTO","",IF(AND($G57="AVALIADO",SUMIFS(Dados!$A:$A,Dados!$C:$C,$D:$D,Dados!$B:$B,$N$2,Dados!$I:$I,$3:$3)&lt;&gt;0),SUMIFS(Dados!$F:$F,Dados!$C:$C,$D:$D,Dados!$B:$B,$N$2,Dados!$I:$I,$3:$3)%*$K$2,$K$2))</f>
        <v>0.2</v>
      </c>
      <c r="L57" s="9">
        <f>IF($G57="SEM MOVIMENTO","",IF(AND($G57="AVALIADO",SUMIFS(Dados!$A:$A,Dados!$C:$C,$D:$D,Dados!$B:$B,$N$2,Dados!$I:$I,$3:$3)&lt;&gt;0),SUMIFS(Dados!$F:$F,Dados!$C:$C,$D:$D,Dados!$B:$B,$N$2,Dados!$I:$I,$3:$3)%*$L$2,$L$2))</f>
        <v>0.3</v>
      </c>
      <c r="M57" s="9">
        <f>IF($G57="SEM MOVIMENTO","",IF(AND($G57="AVALIADO",SUMIFS(Dados!$A:$A,Dados!$C:$C,$D:$D,Dados!$B:$B,$N$2,Dados!$I:$I,$3:$3)&lt;&gt;0),SUMIFS(Dados!$F:$F,Dados!$C:$C,$D:$D,Dados!$B:$B,$N$2,Dados!$I:$I,$3:$3)%*$M$2,$M$2))</f>
        <v>0.2</v>
      </c>
      <c r="N57" s="7">
        <f t="shared" si="3"/>
        <v>1</v>
      </c>
    </row>
  </sheetData>
  <autoFilter ref="A3:N57" xr:uid="{00000000-0009-0000-0000-000004000000}">
    <sortState xmlns:xlrd2="http://schemas.microsoft.com/office/spreadsheetml/2017/richdata2" ref="A4:N57">
      <sortCondition ref="N3:N57"/>
    </sortState>
  </autoFilter>
  <mergeCells count="1">
    <mergeCell ref="B1:B2"/>
  </mergeCells>
  <conditionalFormatting sqref="N4:N1048576">
    <cfRule type="cellIs" dxfId="47" priority="1" operator="between">
      <formula>0.69</formula>
      <formula>0.01</formula>
    </cfRule>
    <cfRule type="cellIs" dxfId="46" priority="2" operator="between">
      <formula>0.7</formula>
      <formula>0.79</formula>
    </cfRule>
    <cfRule type="cellIs" dxfId="45" priority="3" operator="between">
      <formula>0.8</formula>
      <formula>0.89</formula>
    </cfRule>
    <cfRule type="cellIs" dxfId="44" priority="4" operator="greaterThanOrEqual">
      <formula>0.9</formula>
    </cfRule>
  </conditionalFormatting>
  <pageMargins left="0.25" right="0.25" top="0.75" bottom="0.75" header="0.3" footer="0.3"/>
  <pageSetup paperSize="9" scale="61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57"/>
  <sheetViews>
    <sheetView showGridLines="0" zoomScale="85" zoomScaleNormal="85" workbookViewId="0">
      <pane ySplit="3" topLeftCell="A7" activePane="bottomLeft" state="frozen"/>
      <selection activeCell="D13" sqref="D13"/>
      <selection pane="bottomLeft" activeCell="A14" sqref="A14:XFD14"/>
    </sheetView>
  </sheetViews>
  <sheetFormatPr defaultRowHeight="15" x14ac:dyDescent="0.25"/>
  <cols>
    <col min="2" max="2" width="45.7109375" customWidth="1"/>
    <col min="3" max="3" width="18" bestFit="1" customWidth="1"/>
    <col min="4" max="4" width="8.7109375" customWidth="1"/>
    <col min="5" max="5" width="14.42578125" bestFit="1" customWidth="1"/>
    <col min="6" max="6" width="25" customWidth="1"/>
    <col min="7" max="7" width="18.140625" bestFit="1" customWidth="1"/>
    <col min="8" max="8" width="12.7109375" style="10" customWidth="1"/>
    <col min="9" max="12" width="12.7109375" customWidth="1"/>
    <col min="13" max="13" width="15.140625" customWidth="1"/>
    <col min="14" max="14" width="12.7109375" customWidth="1"/>
  </cols>
  <sheetData>
    <row r="1" spans="1:14" ht="24.75" customHeight="1" thickBot="1" x14ac:dyDescent="0.3">
      <c r="B1" s="127" t="s">
        <v>145</v>
      </c>
      <c r="N1" s="20" t="s">
        <v>235</v>
      </c>
    </row>
    <row r="2" spans="1:14" s="5" customFormat="1" ht="32.1" customHeight="1" thickBot="1" x14ac:dyDescent="0.25">
      <c r="B2" s="128"/>
      <c r="H2" s="21">
        <v>0.15</v>
      </c>
      <c r="I2" s="21">
        <v>0.15</v>
      </c>
      <c r="J2" s="39">
        <v>0.3</v>
      </c>
      <c r="K2" s="40">
        <v>0.2</v>
      </c>
      <c r="L2" s="40">
        <v>0.3</v>
      </c>
      <c r="M2" s="41">
        <v>0.2</v>
      </c>
      <c r="N2" s="19">
        <v>45323</v>
      </c>
    </row>
    <row r="3" spans="1:14" ht="32.1" customHeight="1" x14ac:dyDescent="0.25">
      <c r="A3" s="4" t="s">
        <v>2</v>
      </c>
      <c r="B3" s="4" t="s">
        <v>0</v>
      </c>
      <c r="C3" s="4" t="s">
        <v>1</v>
      </c>
      <c r="D3" s="4" t="s">
        <v>2</v>
      </c>
      <c r="E3" s="4" t="s">
        <v>88</v>
      </c>
      <c r="F3" s="4" t="s">
        <v>3</v>
      </c>
      <c r="G3" s="4" t="s">
        <v>234</v>
      </c>
      <c r="H3" s="6" t="s">
        <v>295</v>
      </c>
      <c r="I3" s="6" t="s">
        <v>142</v>
      </c>
      <c r="J3" s="38" t="s">
        <v>290</v>
      </c>
      <c r="K3" s="38" t="s">
        <v>141</v>
      </c>
      <c r="L3" s="38" t="s">
        <v>140</v>
      </c>
      <c r="M3" s="38" t="s">
        <v>143</v>
      </c>
      <c r="N3" s="6" t="s">
        <v>144</v>
      </c>
    </row>
    <row r="4" spans="1:14" ht="15.75" x14ac:dyDescent="0.25">
      <c r="A4" s="1">
        <v>1032</v>
      </c>
      <c r="B4" s="2" t="s">
        <v>11</v>
      </c>
      <c r="C4" s="1" t="s">
        <v>12</v>
      </c>
      <c r="D4" s="43">
        <v>1032</v>
      </c>
      <c r="E4" s="1" t="s">
        <v>89</v>
      </c>
      <c r="F4" s="1" t="s">
        <v>6</v>
      </c>
      <c r="G4" s="1" t="s">
        <v>321</v>
      </c>
      <c r="H4" s="42" t="str">
        <f>IFERROR(IF($G4="SEM MOVIMENTO","",IF(G4="AVALIADO",(VLOOKUP(D4,PPM!B:J,9,FALSE)/100)*$H$2,1*$H$2)),1*$H$2)</f>
        <v/>
      </c>
      <c r="I4" s="9" t="str">
        <f>IF($G4="SEM MOVIMENTO","",IF(AND($G4="AVALIADO",SUMIFS(Dados!$A:$A,Dados!$C:$C,$D:$D,Dados!$B:$B,$N$2,Dados!$I:$I,$3:$3)&lt;&gt;0),SUMIFS(Dados!$F:$F,Dados!$C:$C,$D:$D,Dados!$B:$B,$N$2,Dados!$I:$I,$3:$3)%*$I$2,$I$2))</f>
        <v/>
      </c>
      <c r="J4" s="9" t="str">
        <f t="shared" ref="J4:J35" si="0">IFERROR(H4+I4,"")</f>
        <v/>
      </c>
      <c r="K4" s="9" t="str">
        <f>IF($G4="SEM MOVIMENTO","",IF(AND($G4="AVALIADO",SUMIFS(Dados!$A:$A,Dados!$C:$C,$D:$D,Dados!$B:$B,$N$2,Dados!$I:$I,$3:$3)&lt;&gt;0),SUMIFS(Dados!$F:$F,Dados!$C:$C,$D:$D,Dados!$B:$B,$N$2,Dados!$I:$I,$3:$3)%*$K$2,$K$2))</f>
        <v/>
      </c>
      <c r="L4" s="9" t="str">
        <f>IF($G4="SEM MOVIMENTO","",IF(AND($G4="AVALIADO",SUMIFS(Dados!$A:$A,Dados!$C:$C,$D:$D,Dados!$B:$B,$N$2,Dados!$I:$I,$3:$3)&lt;&gt;0),SUMIFS(Dados!$F:$F,Dados!$C:$C,$D:$D,Dados!$B:$B,$N$2,Dados!$I:$I,$3:$3)%*$L$2,$L$2))</f>
        <v/>
      </c>
      <c r="M4" s="9" t="str">
        <f>IF($G4="SEM MOVIMENTO","",IF(AND($G4="AVALIADO",SUMIFS(Dados!$A:$A,Dados!$C:$C,$D:$D,Dados!$B:$B,$N$2,Dados!$I:$I,$3:$3)&lt;&gt;0),SUMIFS(Dados!$F:$F,Dados!$C:$C,$D:$D,Dados!$B:$B,$N$2,Dados!$I:$I,$3:$3)%*$M$2,$M$2))</f>
        <v/>
      </c>
      <c r="N4" s="7">
        <f t="shared" ref="N4:N35" si="1">SUM(J4:M4)</f>
        <v>0</v>
      </c>
    </row>
    <row r="5" spans="1:14" ht="15.75" x14ac:dyDescent="0.25">
      <c r="A5" s="1">
        <v>3085</v>
      </c>
      <c r="B5" s="2" t="s">
        <v>36</v>
      </c>
      <c r="C5" s="1" t="s">
        <v>37</v>
      </c>
      <c r="D5" s="43">
        <v>3085</v>
      </c>
      <c r="E5" s="1" t="s">
        <v>91</v>
      </c>
      <c r="F5" s="1" t="s">
        <v>35</v>
      </c>
      <c r="G5" s="1" t="str">
        <f>IF(SUMIFS(Dados!$A:$A,Dados!$C:$C,'IDGF-Fev'!$D:$D,Dados!$B:$B,'IDGF-Fev'!$N$2)=0,"SEM MOVIMENTO","AVALIADO")</f>
        <v>SEM MOVIMENTO</v>
      </c>
      <c r="H5" s="42" t="str">
        <f>IFERROR(IF($G5="SEM MOVIMENTO","",IF(G5="AVALIADO",(VLOOKUP(D5,PPM!B:J,9,FALSE)/100)*$H$2,1*$H$2)),1*$H$2)</f>
        <v/>
      </c>
      <c r="I5" s="9" t="str">
        <f>IF($G5="SEM MOVIMENTO","",IF(AND($G5="AVALIADO",SUMIFS(Dados!$A:$A,Dados!$C:$C,$D:$D,Dados!$B:$B,$N$2,Dados!$I:$I,$3:$3)&lt;&gt;0),SUMIFS(Dados!$F:$F,Dados!$C:$C,$D:$D,Dados!$B:$B,$N$2,Dados!$I:$I,$3:$3)%*$I$2,$I$2))</f>
        <v/>
      </c>
      <c r="J5" s="9" t="str">
        <f t="shared" si="0"/>
        <v/>
      </c>
      <c r="K5" s="9" t="str">
        <f>IF($G5="SEM MOVIMENTO","",IF(AND($G5="AVALIADO",SUMIFS(Dados!$A:$A,Dados!$C:$C,$D:$D,Dados!$B:$B,$N$2,Dados!$I:$I,$3:$3)&lt;&gt;0),SUMIFS(Dados!$F:$F,Dados!$C:$C,$D:$D,Dados!$B:$B,$N$2,Dados!$I:$I,$3:$3)%*$K$2,$K$2))</f>
        <v/>
      </c>
      <c r="L5" s="9" t="str">
        <f>IF($G5="SEM MOVIMENTO","",IF(AND($G5="AVALIADO",SUMIFS(Dados!$A:$A,Dados!$C:$C,$D:$D,Dados!$B:$B,$N$2,Dados!$I:$I,$3:$3)&lt;&gt;0),SUMIFS(Dados!$F:$F,Dados!$C:$C,$D:$D,Dados!$B:$B,$N$2,Dados!$I:$I,$3:$3)%*$L$2,$L$2))</f>
        <v/>
      </c>
      <c r="M5" s="9" t="str">
        <f>IF($G5="SEM MOVIMENTO","",IF(AND($G5="AVALIADO",SUMIFS(Dados!$A:$A,Dados!$C:$C,$D:$D,Dados!$B:$B,$N$2,Dados!$I:$I,$3:$3)&lt;&gt;0),SUMIFS(Dados!$F:$F,Dados!$C:$C,$D:$D,Dados!$B:$B,$N$2,Dados!$I:$I,$3:$3)%*$M$2,$M$2))</f>
        <v/>
      </c>
      <c r="N5" s="7">
        <f t="shared" si="1"/>
        <v>0</v>
      </c>
    </row>
    <row r="6" spans="1:14" ht="15.75" x14ac:dyDescent="0.25">
      <c r="A6" s="1">
        <v>1184</v>
      </c>
      <c r="B6" s="3" t="s">
        <v>76</v>
      </c>
      <c r="C6" s="1" t="s">
        <v>77</v>
      </c>
      <c r="D6" s="43">
        <v>1184</v>
      </c>
      <c r="E6" s="1" t="s">
        <v>90</v>
      </c>
      <c r="F6" s="1" t="s">
        <v>64</v>
      </c>
      <c r="G6" s="1" t="str">
        <f>IF(SUMIFS(Dados!$A:$A,Dados!$C:$C,'IDGF-Fev'!$D:$D,Dados!$B:$B,'IDGF-Fev'!$N$2)=0,"SEM MOVIMENTO","AVALIADO")</f>
        <v>AVALIADO</v>
      </c>
      <c r="H6" s="42">
        <f>IFERROR(IF($G6="SEM MOVIMENTO","",IF(G6="AVALIADO",(VLOOKUP(D6,PPM!B:J,9,FALSE)/100)*$H$2,1*$H$2)),1*$H$2)</f>
        <v>0.15</v>
      </c>
      <c r="I6" s="9">
        <f>IF($G6="SEM MOVIMENTO","",IF(AND($G6="AVALIADO",SUMIFS(Dados!$A:$A,Dados!$C:$C,$D:$D,Dados!$B:$B,$N$2,Dados!$I:$I,$3:$3)&lt;&gt;0),SUMIFS(Dados!$F:$F,Dados!$C:$C,$D:$D,Dados!$B:$B,$N$2,Dados!$I:$I,$3:$3)%*$I$2,$I$2))</f>
        <v>0.13500000000000001</v>
      </c>
      <c r="J6" s="9">
        <f t="shared" si="0"/>
        <v>0.28500000000000003</v>
      </c>
      <c r="K6" s="9">
        <f>IF($G6="SEM MOVIMENTO","",IF(AND($G6="AVALIADO",SUMIFS(Dados!$A:$A,Dados!$C:$C,$D:$D,Dados!$B:$B,$N$2,Dados!$I:$I,$3:$3)&lt;&gt;0),SUMIFS(Dados!$F:$F,Dados!$C:$C,$D:$D,Dados!$B:$B,$N$2,Dados!$I:$I,$3:$3)%*$K$2,$K$2))</f>
        <v>0.2</v>
      </c>
      <c r="L6" s="9">
        <v>0</v>
      </c>
      <c r="M6" s="9">
        <f>IF($G6="SEM MOVIMENTO","",IF(AND($G6="AVALIADO",SUMIFS(Dados!$A:$A,Dados!$C:$C,$D:$D,Dados!$B:$B,$N$2,Dados!$I:$I,$3:$3)&lt;&gt;0),SUMIFS(Dados!$F:$F,Dados!$C:$C,$D:$D,Dados!$B:$B,$N$2,Dados!$I:$I,$3:$3)%*$M$2,$M$2))</f>
        <v>0.1</v>
      </c>
      <c r="N6" s="7">
        <f t="shared" si="1"/>
        <v>0.58500000000000008</v>
      </c>
    </row>
    <row r="7" spans="1:14" s="10" customFormat="1" ht="15.75" x14ac:dyDescent="0.25">
      <c r="A7" s="1">
        <v>1484</v>
      </c>
      <c r="B7" s="2" t="s">
        <v>126</v>
      </c>
      <c r="C7" s="1" t="s">
        <v>127</v>
      </c>
      <c r="D7" s="43">
        <v>1484</v>
      </c>
      <c r="E7" s="1" t="s">
        <v>138</v>
      </c>
      <c r="F7" s="1" t="s">
        <v>136</v>
      </c>
      <c r="G7" s="1" t="str">
        <f>IF(SUMIFS(Dados!$A:$A,Dados!$C:$C,'IDGF-Fev'!$D:$D,Dados!$B:$B,'IDGF-Fev'!$N$2)=0,"SEM MOVIMENTO","AVALIADO")</f>
        <v>AVALIADO</v>
      </c>
      <c r="H7" s="42">
        <f>IFERROR(IF($G7="SEM MOVIMENTO","",IF(G7="AVALIADO",(VLOOKUP(D7,PPM!B:J,9,FALSE)/100)*$H$2,1*$H$2)),1*$H$2)</f>
        <v>0.15</v>
      </c>
      <c r="I7" s="9">
        <f>IF($G7="SEM MOVIMENTO","",IF(AND($G7="AVALIADO",SUMIFS(Dados!$A:$A,Dados!$C:$C,$D:$D,Dados!$B:$B,$N$2,Dados!$I:$I,$3:$3)&lt;&gt;0),SUMIFS(Dados!$F:$F,Dados!$C:$C,$D:$D,Dados!$B:$B,$N$2,Dados!$I:$I,$3:$3)%*$I$2,$I$2))</f>
        <v>0.15</v>
      </c>
      <c r="J7" s="9">
        <f t="shared" si="0"/>
        <v>0.3</v>
      </c>
      <c r="K7" s="9">
        <f>IF($G7="SEM MOVIMENTO","",IF(AND($G7="AVALIADO",SUMIFS(Dados!$A:$A,Dados!$C:$C,$D:$D,Dados!$B:$B,$N$2,Dados!$I:$I,$3:$3)&lt;&gt;0),SUMIFS(Dados!$F:$F,Dados!$C:$C,$D:$D,Dados!$B:$B,$N$2,Dados!$I:$I,$3:$3)%*$K$2,$K$2))</f>
        <v>0.16000000000000003</v>
      </c>
      <c r="L7" s="9">
        <f>IF($G7="SEM MOVIMENTO","",IF(AND($G7="AVALIADO",SUMIFS(Dados!$A:$A,Dados!$C:$C,$D:$D,Dados!$B:$B,$N$2,Dados!$I:$I,$3:$3)&lt;&gt;0),SUMIFS(Dados!$F:$F,Dados!$C:$C,$D:$D,Dados!$B:$B,$N$2,Dados!$I:$I,$3:$3)%*$L$2,$L$2))</f>
        <v>0.3</v>
      </c>
      <c r="M7" s="9">
        <f>IF($G7="SEM MOVIMENTO","",IF(AND($G7="AVALIADO",SUMIFS(Dados!$A:$A,Dados!$C:$C,$D:$D,Dados!$B:$B,$N$2,Dados!$I:$I,$3:$3)&lt;&gt;0),SUMIFS(Dados!$F:$F,Dados!$C:$C,$D:$D,Dados!$B:$B,$N$2,Dados!$I:$I,$3:$3)%*$M$2,$M$2))</f>
        <v>0.2</v>
      </c>
      <c r="N7" s="7">
        <f t="shared" si="1"/>
        <v>0.96</v>
      </c>
    </row>
    <row r="8" spans="1:14" ht="15.75" x14ac:dyDescent="0.25">
      <c r="A8" s="1">
        <v>1221</v>
      </c>
      <c r="B8" s="2" t="s">
        <v>105</v>
      </c>
      <c r="C8" s="1" t="s">
        <v>106</v>
      </c>
      <c r="D8" s="43">
        <v>1221</v>
      </c>
      <c r="E8" s="1" t="s">
        <v>89</v>
      </c>
      <c r="F8" s="1" t="s">
        <v>94</v>
      </c>
      <c r="G8" s="1" t="str">
        <f>IF(SUMIFS(Dados!$A:$A,Dados!$C:$C,'IDGF-Fev'!$D:$D,Dados!$B:$B,'IDGF-Fev'!$N$2)=0,"SEM MOVIMENTO","AVALIADO")</f>
        <v>AVALIADO</v>
      </c>
      <c r="H8" s="42">
        <f>IFERROR(IF($G8="SEM MOVIMENTO","",IF(G8="AVALIADO",(VLOOKUP(D8,PPM!B:J,9,FALSE)/100)*$H$2,1*$H$2)),1*$H$2)</f>
        <v>0.15</v>
      </c>
      <c r="I8" s="9">
        <f>IF($G8="SEM MOVIMENTO","",IF(AND($G8="AVALIADO",SUMIFS(Dados!$A:$A,Dados!$C:$C,$D:$D,Dados!$B:$B,$N$2,Dados!$I:$I,$3:$3)&lt;&gt;0),SUMIFS(Dados!$F:$F,Dados!$C:$C,$D:$D,Dados!$B:$B,$N$2,Dados!$I:$I,$3:$3)%*$I$2,$I$2))</f>
        <v>0.15</v>
      </c>
      <c r="J8" s="9">
        <f t="shared" si="0"/>
        <v>0.3</v>
      </c>
      <c r="K8" s="9">
        <f>IF($G8="SEM MOVIMENTO","",IF(AND($G8="AVALIADO",SUMIFS(Dados!$A:$A,Dados!$C:$C,$D:$D,Dados!$B:$B,$N$2,Dados!$I:$I,$3:$3)&lt;&gt;0),SUMIFS(Dados!$F:$F,Dados!$C:$C,$D:$D,Dados!$B:$B,$N$2,Dados!$I:$I,$3:$3)%*$K$2,$K$2))</f>
        <v>0.03</v>
      </c>
      <c r="L8" s="9">
        <f>IF($G8="SEM MOVIMENTO","",IF(AND($G8="AVALIADO",SUMIFS(Dados!$A:$A,Dados!$C:$C,$D:$D,Dados!$B:$B,$N$2,Dados!$I:$I,$3:$3)&lt;&gt;0),SUMIFS(Dados!$F:$F,Dados!$C:$C,$D:$D,Dados!$B:$B,$N$2,Dados!$I:$I,$3:$3)%*$L$2,$L$2))</f>
        <v>0.3</v>
      </c>
      <c r="M8" s="9">
        <f>IF($G8="SEM MOVIMENTO","",IF(AND($G8="AVALIADO",SUMIFS(Dados!$A:$A,Dados!$C:$C,$D:$D,Dados!$B:$B,$N$2,Dados!$I:$I,$3:$3)&lt;&gt;0),SUMIFS(Dados!$F:$F,Dados!$C:$C,$D:$D,Dados!$B:$B,$N$2,Dados!$I:$I,$3:$3)%*$M$2,$M$2))</f>
        <v>0.2</v>
      </c>
      <c r="N8" s="7">
        <f t="shared" si="1"/>
        <v>0.82999999999999985</v>
      </c>
    </row>
    <row r="9" spans="1:14" ht="15.75" x14ac:dyDescent="0.25">
      <c r="A9" s="1">
        <v>2175</v>
      </c>
      <c r="B9" s="2" t="s">
        <v>109</v>
      </c>
      <c r="C9" s="1" t="s">
        <v>110</v>
      </c>
      <c r="D9" s="43">
        <v>2175</v>
      </c>
      <c r="E9" s="1" t="s">
        <v>89</v>
      </c>
      <c r="F9" s="1" t="s">
        <v>94</v>
      </c>
      <c r="G9" s="1" t="str">
        <f>IF(SUMIFS(Dados!$A:$A,Dados!$C:$C,'IDGF-Fev'!$D:$D,Dados!$B:$B,'IDGF-Fev'!$N$2)=0,"SEM MOVIMENTO","AVALIADO")</f>
        <v>AVALIADO</v>
      </c>
      <c r="H9" s="42">
        <f>IFERROR(IF($G9="SEM MOVIMENTO","",IF(G9="AVALIADO",(VLOOKUP(D9,PPM!B:J,9,FALSE)/100)*$H$2,1*$H$2)),1*$H$2)</f>
        <v>0.15</v>
      </c>
      <c r="I9" s="9">
        <f>IF($G9="SEM MOVIMENTO","",IF(AND($G9="AVALIADO",SUMIFS(Dados!$A:$A,Dados!$C:$C,$D:$D,Dados!$B:$B,$N$2,Dados!$I:$I,$3:$3)&lt;&gt;0),SUMIFS(Dados!$F:$F,Dados!$C:$C,$D:$D,Dados!$B:$B,$N$2,Dados!$I:$I,$3:$3)%*$I$2,$I$2))</f>
        <v>0.15</v>
      </c>
      <c r="J9" s="9">
        <f t="shared" si="0"/>
        <v>0.3</v>
      </c>
      <c r="K9" s="9">
        <f>IF($G9="SEM MOVIMENTO","",IF(AND($G9="AVALIADO",SUMIFS(Dados!$A:$A,Dados!$C:$C,$D:$D,Dados!$B:$B,$N$2,Dados!$I:$I,$3:$3)&lt;&gt;0),SUMIFS(Dados!$F:$F,Dados!$C:$C,$D:$D,Dados!$B:$B,$N$2,Dados!$I:$I,$3:$3)%*$K$2,$K$2))</f>
        <v>0.03</v>
      </c>
      <c r="L9" s="9">
        <f>IF($G9="SEM MOVIMENTO","",IF(AND($G9="AVALIADO",SUMIFS(Dados!$A:$A,Dados!$C:$C,$D:$D,Dados!$B:$B,$N$2,Dados!$I:$I,$3:$3)&lt;&gt;0),SUMIFS(Dados!$F:$F,Dados!$C:$C,$D:$D,Dados!$B:$B,$N$2,Dados!$I:$I,$3:$3)%*$L$2,$L$2))</f>
        <v>0.3</v>
      </c>
      <c r="M9" s="9">
        <f>IF($G9="SEM MOVIMENTO","",IF(AND($G9="AVALIADO",SUMIFS(Dados!$A:$A,Dados!$C:$C,$D:$D,Dados!$B:$B,$N$2,Dados!$I:$I,$3:$3)&lt;&gt;0),SUMIFS(Dados!$F:$F,Dados!$C:$C,$D:$D,Dados!$B:$B,$N$2,Dados!$I:$I,$3:$3)%*$M$2,$M$2))</f>
        <v>0.2</v>
      </c>
      <c r="N9" s="7">
        <f t="shared" si="1"/>
        <v>0.82999999999999985</v>
      </c>
    </row>
    <row r="10" spans="1:14" ht="15.75" x14ac:dyDescent="0.25">
      <c r="A10" s="1">
        <v>1239</v>
      </c>
      <c r="B10" s="2" t="s">
        <v>33</v>
      </c>
      <c r="C10" s="1" t="s">
        <v>34</v>
      </c>
      <c r="D10" s="43">
        <v>1239</v>
      </c>
      <c r="E10" s="1" t="s">
        <v>91</v>
      </c>
      <c r="F10" s="1" t="s">
        <v>35</v>
      </c>
      <c r="G10" s="1" t="str">
        <f>IF(SUMIFS(Dados!$A:$A,Dados!$C:$C,'IDGF-Fev'!$D:$D,Dados!$B:$B,'IDGF-Fev'!$N$2)=0,"SEM MOVIMENTO","AVALIADO")</f>
        <v>AVALIADO</v>
      </c>
      <c r="H10" s="42">
        <f>IFERROR(IF($G10="SEM MOVIMENTO","",IF(G10="AVALIADO",(VLOOKUP(D10,PPM!B:J,9,FALSE)/100)*$H$2,1*$H$2)),1*$H$2)</f>
        <v>0.15</v>
      </c>
      <c r="I10" s="9">
        <f>IF($G10="SEM MOVIMENTO","",IF(AND($G10="AVALIADO",SUMIFS(Dados!$A:$A,Dados!$C:$C,$D:$D,Dados!$B:$B,$N$2,Dados!$I:$I,$3:$3)&lt;&gt;0),SUMIFS(Dados!$F:$F,Dados!$C:$C,$D:$D,Dados!$B:$B,$N$2,Dados!$I:$I,$3:$3)%*$I$2,$I$2))</f>
        <v>0.15</v>
      </c>
      <c r="J10" s="9">
        <f t="shared" si="0"/>
        <v>0.3</v>
      </c>
      <c r="K10" s="9">
        <f>IF($G10="SEM MOVIMENTO","",IF(AND($G10="AVALIADO",SUMIFS(Dados!$A:$A,Dados!$C:$C,$D:$D,Dados!$B:$B,$N$2,Dados!$I:$I,$3:$3)&lt;&gt;0),SUMIFS(Dados!$F:$F,Dados!$C:$C,$D:$D,Dados!$B:$B,$N$2,Dados!$I:$I,$3:$3)%*$K$2,$K$2))</f>
        <v>0.03</v>
      </c>
      <c r="L10" s="9">
        <v>0.3</v>
      </c>
      <c r="M10" s="9">
        <f>IF($G10="SEM MOVIMENTO","",IF(AND($G10="AVALIADO",SUMIFS(Dados!$A:$A,Dados!$C:$C,$D:$D,Dados!$B:$B,$N$2,Dados!$I:$I,$3:$3)&lt;&gt;0),SUMIFS(Dados!$F:$F,Dados!$C:$C,$D:$D,Dados!$B:$B,$N$2,Dados!$I:$I,$3:$3)%*$M$2,$M$2))</f>
        <v>0.2</v>
      </c>
      <c r="N10" s="7">
        <f t="shared" si="1"/>
        <v>0.82999999999999985</v>
      </c>
    </row>
    <row r="11" spans="1:14" ht="15.75" x14ac:dyDescent="0.25">
      <c r="A11" s="1">
        <v>1329</v>
      </c>
      <c r="B11" s="2" t="s">
        <v>101</v>
      </c>
      <c r="C11" s="1" t="s">
        <v>102</v>
      </c>
      <c r="D11" s="43">
        <v>1329</v>
      </c>
      <c r="E11" s="1" t="s">
        <v>89</v>
      </c>
      <c r="F11" s="1" t="s">
        <v>94</v>
      </c>
      <c r="G11" s="1" t="str">
        <f>IF(SUMIFS(Dados!$A:$A,Dados!$C:$C,'IDGF-Fev'!$D:$D,Dados!$B:$B,'IDGF-Fev'!$N$2)=0,"SEM MOVIMENTO","AVALIADO")</f>
        <v>AVALIADO</v>
      </c>
      <c r="H11" s="42">
        <f>IFERROR(IF($G11="SEM MOVIMENTO","",IF(G11="AVALIADO",(VLOOKUP(D11,PPM!B:J,9,FALSE)/100)*$H$2,1*$H$2)),1*$H$2)</f>
        <v>0.15</v>
      </c>
      <c r="I11" s="9">
        <f>IF($G11="SEM MOVIMENTO","",IF(AND($G11="AVALIADO",SUMIFS(Dados!$A:$A,Dados!$C:$C,$D:$D,Dados!$B:$B,$N$2,Dados!$I:$I,$3:$3)&lt;&gt;0),SUMIFS(Dados!$F:$F,Dados!$C:$C,$D:$D,Dados!$B:$B,$N$2,Dados!$I:$I,$3:$3)%*$I$2,$I$2))</f>
        <v>0.15</v>
      </c>
      <c r="J11" s="9">
        <f t="shared" si="0"/>
        <v>0.3</v>
      </c>
      <c r="K11" s="9">
        <f>IF($G11="SEM MOVIMENTO","",IF(AND($G11="AVALIADO",SUMIFS(Dados!$A:$A,Dados!$C:$C,$D:$D,Dados!$B:$B,$N$2,Dados!$I:$I,$3:$3)&lt;&gt;0),SUMIFS(Dados!$F:$F,Dados!$C:$C,$D:$D,Dados!$B:$B,$N$2,Dados!$I:$I,$3:$3)%*$K$2,$K$2))</f>
        <v>0.03</v>
      </c>
      <c r="L11" s="9">
        <f>IF($G11="SEM MOVIMENTO","",IF(AND($G11="AVALIADO",SUMIFS(Dados!$A:$A,Dados!$C:$C,$D:$D,Dados!$B:$B,$N$2,Dados!$I:$I,$3:$3)&lt;&gt;0),SUMIFS(Dados!$F:$F,Dados!$C:$C,$D:$D,Dados!$B:$B,$N$2,Dados!$I:$I,$3:$3)%*$L$2,$L$2))</f>
        <v>0.3</v>
      </c>
      <c r="M11" s="9">
        <f>IF($G11="SEM MOVIMENTO","",IF(AND($G11="AVALIADO",SUMIFS(Dados!$A:$A,Dados!$C:$C,$D:$D,Dados!$B:$B,$N$2,Dados!$I:$I,$3:$3)&lt;&gt;0),SUMIFS(Dados!$F:$F,Dados!$C:$C,$D:$D,Dados!$B:$B,$N$2,Dados!$I:$I,$3:$3)%*$M$2,$M$2))</f>
        <v>0.2</v>
      </c>
      <c r="N11" s="7">
        <f t="shared" si="1"/>
        <v>0.82999999999999985</v>
      </c>
    </row>
    <row r="12" spans="1:14" ht="15.75" x14ac:dyDescent="0.25">
      <c r="A12" s="1">
        <v>1171</v>
      </c>
      <c r="B12" s="2" t="s">
        <v>95</v>
      </c>
      <c r="C12" s="1" t="s">
        <v>96</v>
      </c>
      <c r="D12" s="43">
        <v>1171</v>
      </c>
      <c r="E12" s="1" t="s">
        <v>89</v>
      </c>
      <c r="F12" s="1" t="s">
        <v>94</v>
      </c>
      <c r="G12" s="1" t="str">
        <f>IF(SUMIFS(Dados!$A:$A,Dados!$C:$C,'IDGF-Fev'!$D:$D,Dados!$B:$B,'IDGF-Fev'!$N$2)=0,"SEM MOVIMENTO","AVALIADO")</f>
        <v>AVALIADO</v>
      </c>
      <c r="H12" s="42">
        <f>IFERROR(IF($G12="SEM MOVIMENTO","",IF(G12="AVALIADO",(VLOOKUP(D12,PPM!B:J,9,FALSE)/100)*$H$2,1*$H$2)),1*$H$2)</f>
        <v>0.15</v>
      </c>
      <c r="I12" s="9">
        <f>IF($G12="SEM MOVIMENTO","",IF(AND($G12="AVALIADO",SUMIFS(Dados!$A:$A,Dados!$C:$C,$D:$D,Dados!$B:$B,$N$2,Dados!$I:$I,$3:$3)&lt;&gt;0),SUMIFS(Dados!$F:$F,Dados!$C:$C,$D:$D,Dados!$B:$B,$N$2,Dados!$I:$I,$3:$3)%*$I$2,$I$2))</f>
        <v>0.15</v>
      </c>
      <c r="J12" s="9">
        <f t="shared" si="0"/>
        <v>0.3</v>
      </c>
      <c r="K12" s="9">
        <f>IF($G12="SEM MOVIMENTO","",IF(AND($G12="AVALIADO",SUMIFS(Dados!$A:$A,Dados!$C:$C,$D:$D,Dados!$B:$B,$N$2,Dados!$I:$I,$3:$3)&lt;&gt;0),SUMIFS(Dados!$F:$F,Dados!$C:$C,$D:$D,Dados!$B:$B,$N$2,Dados!$I:$I,$3:$3)%*$K$2,$K$2))</f>
        <v>0.03</v>
      </c>
      <c r="L12" s="9">
        <v>0.3</v>
      </c>
      <c r="M12" s="9">
        <f>IF($G12="SEM MOVIMENTO","",IF(AND($G12="AVALIADO",SUMIFS(Dados!$A:$A,Dados!$C:$C,$D:$D,Dados!$B:$B,$N$2,Dados!$I:$I,$3:$3)&lt;&gt;0),SUMIFS(Dados!$F:$F,Dados!$C:$C,$D:$D,Dados!$B:$B,$N$2,Dados!$I:$I,$3:$3)%*$M$2,$M$2))</f>
        <v>0.2</v>
      </c>
      <c r="N12" s="7">
        <f t="shared" si="1"/>
        <v>0.82999999999999985</v>
      </c>
    </row>
    <row r="13" spans="1:14" ht="15.75" x14ac:dyDescent="0.25">
      <c r="A13" s="1">
        <v>1482</v>
      </c>
      <c r="B13" s="2" t="s">
        <v>92</v>
      </c>
      <c r="C13" s="1" t="s">
        <v>93</v>
      </c>
      <c r="D13" s="43">
        <v>1482</v>
      </c>
      <c r="E13" s="1" t="s">
        <v>89</v>
      </c>
      <c r="F13" s="1" t="s">
        <v>94</v>
      </c>
      <c r="G13" s="1" t="str">
        <f>IF(SUMIFS(Dados!$A:$A,Dados!$C:$C,'IDGF-Fev'!$D:$D,Dados!$B:$B,'IDGF-Fev'!$N$2)=0,"SEM MOVIMENTO","AVALIADO")</f>
        <v>AVALIADO</v>
      </c>
      <c r="H13" s="42">
        <f>IFERROR(IF($G13="SEM MOVIMENTO","",IF(G13="AVALIADO",(VLOOKUP(D13,PPM!B:J,9,FALSE)/100)*$H$2,1*$H$2)),1*$H$2)</f>
        <v>0.15</v>
      </c>
      <c r="I13" s="9">
        <f>IF($G13="SEM MOVIMENTO","",IF(AND($G13="AVALIADO",SUMIFS(Dados!$A:$A,Dados!$C:$C,$D:$D,Dados!$B:$B,$N$2,Dados!$I:$I,$3:$3)&lt;&gt;0),SUMIFS(Dados!$F:$F,Dados!$C:$C,$D:$D,Dados!$B:$B,$N$2,Dados!$I:$I,$3:$3)%*$I$2,$I$2))</f>
        <v>0.15</v>
      </c>
      <c r="J13" s="9">
        <f t="shared" si="0"/>
        <v>0.3</v>
      </c>
      <c r="K13" s="9">
        <f>IF($G13="SEM MOVIMENTO","",IF(AND($G13="AVALIADO",SUMIFS(Dados!$A:$A,Dados!$C:$C,$D:$D,Dados!$B:$B,$N$2,Dados!$I:$I,$3:$3)&lt;&gt;0),SUMIFS(Dados!$F:$F,Dados!$C:$C,$D:$D,Dados!$B:$B,$N$2,Dados!$I:$I,$3:$3)%*$K$2,$K$2))</f>
        <v>0.03</v>
      </c>
      <c r="L13" s="9">
        <f>IF($G13="SEM MOVIMENTO","",IF(AND($G13="AVALIADO",SUMIFS(Dados!$A:$A,Dados!$C:$C,$D:$D,Dados!$B:$B,$N$2,Dados!$I:$I,$3:$3)&lt;&gt;0),SUMIFS(Dados!$F:$F,Dados!$C:$C,$D:$D,Dados!$B:$B,$N$2,Dados!$I:$I,$3:$3)%*$L$2,$L$2))</f>
        <v>0.3</v>
      </c>
      <c r="M13" s="9">
        <f>IF($G13="SEM MOVIMENTO","",IF(AND($G13="AVALIADO",SUMIFS(Dados!$A:$A,Dados!$C:$C,$D:$D,Dados!$B:$B,$N$2,Dados!$I:$I,$3:$3)&lt;&gt;0),SUMIFS(Dados!$F:$F,Dados!$C:$C,$D:$D,Dados!$B:$B,$N$2,Dados!$I:$I,$3:$3)%*$M$2,$M$2))</f>
        <v>0.2</v>
      </c>
      <c r="N13" s="7">
        <f t="shared" si="1"/>
        <v>0.82999999999999985</v>
      </c>
    </row>
    <row r="14" spans="1:14" ht="15.75" x14ac:dyDescent="0.25">
      <c r="A14" s="1">
        <v>1067</v>
      </c>
      <c r="B14" s="2" t="s">
        <v>115</v>
      </c>
      <c r="C14" s="1" t="s">
        <v>116</v>
      </c>
      <c r="D14" s="43">
        <v>1067</v>
      </c>
      <c r="E14" s="1" t="s">
        <v>138</v>
      </c>
      <c r="F14" s="1" t="s">
        <v>134</v>
      </c>
      <c r="G14" s="1" t="str">
        <f>IF(SUMIFS(Dados!$A:$A,Dados!$C:$C,'IDGF-Fev'!$D:$D,Dados!$B:$B,'IDGF-Fev'!$N$2)=0,"SEM MOVIMENTO","AVALIADO")</f>
        <v>AVALIADO</v>
      </c>
      <c r="H14" s="42">
        <f>IFERROR(IF($G14="SEM MOVIMENTO","",IF(G14="AVALIADO",(VLOOKUP(D14,PPM!B:J,9,FALSE)/100)*$H$2,1*$H$2)),1*$H$2)</f>
        <v>0.15</v>
      </c>
      <c r="I14" s="9">
        <f>IF($G14="SEM MOVIMENTO","",IF(AND($G14="AVALIADO",SUMIFS(Dados!$A:$A,Dados!$C:$C,$D:$D,Dados!$B:$B,$N$2,Dados!$I:$I,$3:$3)&lt;&gt;0),SUMIFS(Dados!$F:$F,Dados!$C:$C,$D:$D,Dados!$B:$B,$N$2,Dados!$I:$I,$3:$3)%*$I$2,$I$2))</f>
        <v>0.13500000000000001</v>
      </c>
      <c r="J14" s="9">
        <f t="shared" si="0"/>
        <v>0.28500000000000003</v>
      </c>
      <c r="K14" s="9">
        <f>IF($G14="SEM MOVIMENTO","",IF(AND($G14="AVALIADO",SUMIFS(Dados!$A:$A,Dados!$C:$C,$D:$D,Dados!$B:$B,$N$2,Dados!$I:$I,$3:$3)&lt;&gt;0),SUMIFS(Dados!$F:$F,Dados!$C:$C,$D:$D,Dados!$B:$B,$N$2,Dados!$I:$I,$3:$3)%*$K$2,$K$2))</f>
        <v>0.16000000000000003</v>
      </c>
      <c r="L14" s="9">
        <v>0.3</v>
      </c>
      <c r="M14" s="9">
        <f>IF($G14="SEM MOVIMENTO","",IF(AND($G14="AVALIADO",SUMIFS(Dados!$A:$A,Dados!$C:$C,$D:$D,Dados!$B:$B,$N$2,Dados!$I:$I,$3:$3)&lt;&gt;0),SUMIFS(Dados!$F:$F,Dados!$C:$C,$D:$D,Dados!$B:$B,$N$2,Dados!$I:$I,$3:$3)%*$M$2,$M$2))</f>
        <v>0.2</v>
      </c>
      <c r="N14" s="7">
        <f t="shared" si="1"/>
        <v>0.94500000000000006</v>
      </c>
    </row>
    <row r="15" spans="1:14" ht="15.75" x14ac:dyDescent="0.25">
      <c r="A15" s="1">
        <v>1030</v>
      </c>
      <c r="B15" s="2" t="s">
        <v>27</v>
      </c>
      <c r="C15" s="1" t="s">
        <v>28</v>
      </c>
      <c r="D15" s="43">
        <v>1030</v>
      </c>
      <c r="E15" s="1" t="s">
        <v>90</v>
      </c>
      <c r="F15" s="1" t="s">
        <v>29</v>
      </c>
      <c r="G15" s="1" t="str">
        <f>IF(SUMIFS(Dados!$A:$A,Dados!$C:$C,'IDGF-Fev'!$D:$D,Dados!$B:$B,'IDGF-Fev'!$N$2)=0,"SEM MOVIMENTO","AVALIADO")</f>
        <v>AVALIADO</v>
      </c>
      <c r="H15" s="42">
        <f>IFERROR(IF($G15="SEM MOVIMENTO","",IF(G15="AVALIADO",(VLOOKUP(D15,PPM!B:J,9,FALSE)/100)*$H$2,1*$H$2)),1*$H$2)</f>
        <v>0.15</v>
      </c>
      <c r="I15" s="9">
        <f>IF($G15="SEM MOVIMENTO","",IF(AND($G15="AVALIADO",SUMIFS(Dados!$A:$A,Dados!$C:$C,$D:$D,Dados!$B:$B,$N$2,Dados!$I:$I,$3:$3)&lt;&gt;0),SUMIFS(Dados!$F:$F,Dados!$C:$C,$D:$D,Dados!$B:$B,$N$2,Dados!$I:$I,$3:$3)%*$I$2,$I$2))</f>
        <v>0.15</v>
      </c>
      <c r="J15" s="9">
        <f t="shared" si="0"/>
        <v>0.3</v>
      </c>
      <c r="K15" s="9">
        <f>IF($G15="SEM MOVIMENTO","",IF(AND($G15="AVALIADO",SUMIFS(Dados!$A:$A,Dados!$C:$C,$D:$D,Dados!$B:$B,$N$2,Dados!$I:$I,$3:$3)&lt;&gt;0),SUMIFS(Dados!$F:$F,Dados!$C:$C,$D:$D,Dados!$B:$B,$N$2,Dados!$I:$I,$3:$3)%*$K$2,$K$2))</f>
        <v>0.16000000000000003</v>
      </c>
      <c r="L15" s="9">
        <f>IF($G15="SEM MOVIMENTO","",IF(AND($G15="AVALIADO",SUMIFS(Dados!$A:$A,Dados!$C:$C,$D:$D,Dados!$B:$B,$N$2,Dados!$I:$I,$3:$3)&lt;&gt;0),SUMIFS(Dados!$F:$F,Dados!$C:$C,$D:$D,Dados!$B:$B,$N$2,Dados!$I:$I,$3:$3)%*$L$2,$L$2))</f>
        <v>0.3</v>
      </c>
      <c r="M15" s="9">
        <f>IF($G15="SEM MOVIMENTO","",IF(AND($G15="AVALIADO",SUMIFS(Dados!$A:$A,Dados!$C:$C,$D:$D,Dados!$B:$B,$N$2,Dados!$I:$I,$3:$3)&lt;&gt;0),SUMIFS(Dados!$F:$F,Dados!$C:$C,$D:$D,Dados!$B:$B,$N$2,Dados!$I:$I,$3:$3)%*$M$2,$M$2))</f>
        <v>0.2</v>
      </c>
      <c r="N15" s="7">
        <f t="shared" si="1"/>
        <v>0.96</v>
      </c>
    </row>
    <row r="16" spans="1:14" ht="15.75" x14ac:dyDescent="0.25">
      <c r="A16" s="1">
        <v>1183</v>
      </c>
      <c r="B16" s="2" t="s">
        <v>111</v>
      </c>
      <c r="C16" s="1" t="s">
        <v>112</v>
      </c>
      <c r="D16" s="43">
        <v>1183</v>
      </c>
      <c r="E16" s="1" t="s">
        <v>138</v>
      </c>
      <c r="F16" s="1" t="s">
        <v>134</v>
      </c>
      <c r="G16" s="1" t="str">
        <f>IF(SUMIFS(Dados!$A:$A,Dados!$C:$C,'IDGF-Fev'!$D:$D,Dados!$B:$B,'IDGF-Fev'!$N$2)=0,"SEM MOVIMENTO","AVALIADO")</f>
        <v>AVALIADO</v>
      </c>
      <c r="H16" s="42">
        <f>IFERROR(IF($G16="SEM MOVIMENTO","",IF(G16="AVALIADO",(VLOOKUP(D16,PPM!B:J,9,FALSE)/100)*$H$2,1*$H$2)),1*$H$2)</f>
        <v>0.15</v>
      </c>
      <c r="I16" s="9">
        <f>IF($G16="SEM MOVIMENTO","",IF(AND($G16="AVALIADO",SUMIFS(Dados!$A:$A,Dados!$C:$C,$D:$D,Dados!$B:$B,$N$2,Dados!$I:$I,$3:$3)&lt;&gt;0),SUMIFS(Dados!$F:$F,Dados!$C:$C,$D:$D,Dados!$B:$B,$N$2,Dados!$I:$I,$3:$3)%*$I$2,$I$2))</f>
        <v>0.15</v>
      </c>
      <c r="J16" s="9">
        <f t="shared" si="0"/>
        <v>0.3</v>
      </c>
      <c r="K16" s="9">
        <f>IF($G16="SEM MOVIMENTO","",IF(AND($G16="AVALIADO",SUMIFS(Dados!$A:$A,Dados!$C:$C,$D:$D,Dados!$B:$B,$N$2,Dados!$I:$I,$3:$3)&lt;&gt;0),SUMIFS(Dados!$F:$F,Dados!$C:$C,$D:$D,Dados!$B:$B,$N$2,Dados!$I:$I,$3:$3)%*$K$2,$K$2))</f>
        <v>0.16000000000000003</v>
      </c>
      <c r="L16" s="9">
        <v>0.3</v>
      </c>
      <c r="M16" s="9">
        <f>IF($G16="SEM MOVIMENTO","",IF(AND($G16="AVALIADO",SUMIFS(Dados!$A:$A,Dados!$C:$C,$D:$D,Dados!$B:$B,$N$2,Dados!$I:$I,$3:$3)&lt;&gt;0),SUMIFS(Dados!$F:$F,Dados!$C:$C,$D:$D,Dados!$B:$B,$N$2,Dados!$I:$I,$3:$3)%*$M$2,$M$2))</f>
        <v>0.2</v>
      </c>
      <c r="N16" s="7">
        <f t="shared" si="1"/>
        <v>0.96</v>
      </c>
    </row>
    <row r="17" spans="1:14" ht="15.75" x14ac:dyDescent="0.25">
      <c r="A17" s="1">
        <v>2729</v>
      </c>
      <c r="B17" s="2" t="s">
        <v>320</v>
      </c>
      <c r="C17" s="1" t="s">
        <v>121</v>
      </c>
      <c r="D17" s="43">
        <v>2729</v>
      </c>
      <c r="E17" s="1" t="s">
        <v>138</v>
      </c>
      <c r="F17" s="1" t="s">
        <v>136</v>
      </c>
      <c r="G17" s="1" t="str">
        <f>IF(SUMIFS(Dados!$A:$A,Dados!$C:$C,'IDGF-Fev'!$D:$D,Dados!$B:$B,'IDGF-Fev'!$N$2)=0,"SEM MOVIMENTO","AVALIADO")</f>
        <v>AVALIADO</v>
      </c>
      <c r="H17" s="42">
        <f>IFERROR(IF($G17="SEM MOVIMENTO","",IF(G17="AVALIADO",(VLOOKUP(D17,PPM!B:J,9,FALSE)/100)*$H$2,1*$H$2)),1*$H$2)</f>
        <v>0.15</v>
      </c>
      <c r="I17" s="9">
        <f>IF($G17="SEM MOVIMENTO","",IF(AND($G17="AVALIADO",SUMIFS(Dados!$A:$A,Dados!$C:$C,$D:$D,Dados!$B:$B,$N$2,Dados!$I:$I,$3:$3)&lt;&gt;0),SUMIFS(Dados!$F:$F,Dados!$C:$C,$D:$D,Dados!$B:$B,$N$2,Dados!$I:$I,$3:$3)%*$I$2,$I$2))</f>
        <v>0.15</v>
      </c>
      <c r="J17" s="9">
        <f t="shared" si="0"/>
        <v>0.3</v>
      </c>
      <c r="K17" s="9">
        <f>IF($G17="SEM MOVIMENTO","",IF(AND($G17="AVALIADO",SUMIFS(Dados!$A:$A,Dados!$C:$C,$D:$D,Dados!$B:$B,$N$2,Dados!$I:$I,$3:$3)&lt;&gt;0),SUMIFS(Dados!$F:$F,Dados!$C:$C,$D:$D,Dados!$B:$B,$N$2,Dados!$I:$I,$3:$3)%*$K$2,$K$2))</f>
        <v>0.16000000000000003</v>
      </c>
      <c r="L17" s="9">
        <f>IF($G17="SEM MOVIMENTO","",IF(AND($G17="AVALIADO",SUMIFS(Dados!$A:$A,Dados!$C:$C,$D:$D,Dados!$B:$B,$N$2,Dados!$I:$I,$3:$3)&lt;&gt;0),SUMIFS(Dados!$F:$F,Dados!$C:$C,$D:$D,Dados!$B:$B,$N$2,Dados!$I:$I,$3:$3)%*$L$2,$L$2))</f>
        <v>0.3</v>
      </c>
      <c r="M17" s="9">
        <f>IF($G17="SEM MOVIMENTO","",IF(AND($G17="AVALIADO",SUMIFS(Dados!$A:$A,Dados!$C:$C,$D:$D,Dados!$B:$B,$N$2,Dados!$I:$I,$3:$3)&lt;&gt;0),SUMIFS(Dados!$F:$F,Dados!$C:$C,$D:$D,Dados!$B:$B,$N$2,Dados!$I:$I,$3:$3)%*$M$2,$M$2))</f>
        <v>0.2</v>
      </c>
      <c r="N17" s="7">
        <f t="shared" si="1"/>
        <v>0.96</v>
      </c>
    </row>
    <row r="18" spans="1:14" ht="15.75" x14ac:dyDescent="0.25">
      <c r="A18" s="1">
        <v>1320</v>
      </c>
      <c r="B18" s="2" t="s">
        <v>97</v>
      </c>
      <c r="C18" s="1" t="s">
        <v>98</v>
      </c>
      <c r="D18" s="43">
        <v>1320</v>
      </c>
      <c r="E18" s="1" t="s">
        <v>89</v>
      </c>
      <c r="F18" s="1" t="s">
        <v>94</v>
      </c>
      <c r="G18" s="1" t="str">
        <f>IF(SUMIFS(Dados!$A:$A,Dados!$C:$C,'IDGF-Fev'!$D:$D,Dados!$B:$B,'IDGF-Fev'!$N$2)=0,"SEM MOVIMENTO","AVALIADO")</f>
        <v>AVALIADO</v>
      </c>
      <c r="H18" s="42">
        <f>IFERROR(IF($G18="SEM MOVIMENTO","",IF(G18="AVALIADO",(VLOOKUP(D18,PPM!B:J,9,FALSE)/100)*$H$2,1*$H$2)),1*$H$2)</f>
        <v>0.15</v>
      </c>
      <c r="I18" s="9">
        <f>IF($G18="SEM MOVIMENTO","",IF(AND($G18="AVALIADO",SUMIFS(Dados!$A:$A,Dados!$C:$C,$D:$D,Dados!$B:$B,$N$2,Dados!$I:$I,$3:$3)&lt;&gt;0),SUMIFS(Dados!$F:$F,Dados!$C:$C,$D:$D,Dados!$B:$B,$N$2,Dados!$I:$I,$3:$3)%*$I$2,$I$2))</f>
        <v>0.15</v>
      </c>
      <c r="J18" s="9">
        <f t="shared" si="0"/>
        <v>0.3</v>
      </c>
      <c r="K18" s="9">
        <f>IF($G18="SEM MOVIMENTO","",IF(AND($G18="AVALIADO",SUMIFS(Dados!$A:$A,Dados!$C:$C,$D:$D,Dados!$B:$B,$N$2,Dados!$I:$I,$3:$3)&lt;&gt;0),SUMIFS(Dados!$F:$F,Dados!$C:$C,$D:$D,Dados!$B:$B,$N$2,Dados!$I:$I,$3:$3)%*$K$2,$K$2))</f>
        <v>0.16000000000000003</v>
      </c>
      <c r="L18" s="9">
        <f>IF($G18="SEM MOVIMENTO","",IF(AND($G18="AVALIADO",SUMIFS(Dados!$A:$A,Dados!$C:$C,$D:$D,Dados!$B:$B,$N$2,Dados!$I:$I,$3:$3)&lt;&gt;0),SUMIFS(Dados!$F:$F,Dados!$C:$C,$D:$D,Dados!$B:$B,$N$2,Dados!$I:$I,$3:$3)%*$L$2,$L$2))</f>
        <v>0.3</v>
      </c>
      <c r="M18" s="9">
        <f>IF($G18="SEM MOVIMENTO","",IF(AND($G18="AVALIADO",SUMIFS(Dados!$A:$A,Dados!$C:$C,$D:$D,Dados!$B:$B,$N$2,Dados!$I:$I,$3:$3)&lt;&gt;0),SUMIFS(Dados!$F:$F,Dados!$C:$C,$D:$D,Dados!$B:$B,$N$2,Dados!$I:$I,$3:$3)%*$M$2,$M$2))</f>
        <v>0.2</v>
      </c>
      <c r="N18" s="7">
        <f t="shared" si="1"/>
        <v>0.96</v>
      </c>
    </row>
    <row r="19" spans="1:14" ht="15.75" x14ac:dyDescent="0.25">
      <c r="A19" s="1">
        <v>2972</v>
      </c>
      <c r="B19" s="2" t="s">
        <v>41</v>
      </c>
      <c r="C19" s="1" t="s">
        <v>42</v>
      </c>
      <c r="D19" s="43">
        <v>2972</v>
      </c>
      <c r="E19" s="1" t="s">
        <v>89</v>
      </c>
      <c r="F19" s="1" t="s">
        <v>43</v>
      </c>
      <c r="G19" s="1" t="str">
        <f>IF(SUMIFS(Dados!$A:$A,Dados!$C:$C,'IDGF-Fev'!$D:$D,Dados!$B:$B,'IDGF-Fev'!$N$2)=0,"SEM MOVIMENTO","AVALIADO")</f>
        <v>AVALIADO</v>
      </c>
      <c r="H19" s="42">
        <f>IFERROR(IF($G19="SEM MOVIMENTO","",IF(G19="AVALIADO",(VLOOKUP(D19,PPM!B:J,9,FALSE)/100)*$H$2,1*$H$2)),1*$H$2)</f>
        <v>0.15</v>
      </c>
      <c r="I19" s="9">
        <f>IF($G19="SEM MOVIMENTO","",IF(AND($G19="AVALIADO",SUMIFS(Dados!$A:$A,Dados!$C:$C,$D:$D,Dados!$B:$B,$N$2,Dados!$I:$I,$3:$3)&lt;&gt;0),SUMIFS(Dados!$F:$F,Dados!$C:$C,$D:$D,Dados!$B:$B,$N$2,Dados!$I:$I,$3:$3)%*$I$2,$I$2))</f>
        <v>0.15</v>
      </c>
      <c r="J19" s="9">
        <f t="shared" si="0"/>
        <v>0.3</v>
      </c>
      <c r="K19" s="9">
        <f>IF($G19="SEM MOVIMENTO","",IF(AND($G19="AVALIADO",SUMIFS(Dados!$A:$A,Dados!$C:$C,$D:$D,Dados!$B:$B,$N$2,Dados!$I:$I,$3:$3)&lt;&gt;0),SUMIFS(Dados!$F:$F,Dados!$C:$C,$D:$D,Dados!$B:$B,$N$2,Dados!$I:$I,$3:$3)%*$K$2,$K$2))</f>
        <v>0.16000000000000003</v>
      </c>
      <c r="L19" s="9">
        <v>0.3</v>
      </c>
      <c r="M19" s="9">
        <f>IF($G19="SEM MOVIMENTO","",IF(AND($G19="AVALIADO",SUMIFS(Dados!$A:$A,Dados!$C:$C,$D:$D,Dados!$B:$B,$N$2,Dados!$I:$I,$3:$3)&lt;&gt;0),SUMIFS(Dados!$F:$F,Dados!$C:$C,$D:$D,Dados!$B:$B,$N$2,Dados!$I:$I,$3:$3)%*$M$2,$M$2))</f>
        <v>0.2</v>
      </c>
      <c r="N19" s="7">
        <f t="shared" si="1"/>
        <v>0.96</v>
      </c>
    </row>
    <row r="20" spans="1:14" ht="15.75" x14ac:dyDescent="0.25">
      <c r="A20" s="1">
        <v>1496</v>
      </c>
      <c r="B20" s="2" t="s">
        <v>128</v>
      </c>
      <c r="C20" s="1" t="s">
        <v>129</v>
      </c>
      <c r="D20" s="43">
        <v>1496</v>
      </c>
      <c r="E20" s="1" t="s">
        <v>138</v>
      </c>
      <c r="F20" s="1" t="s">
        <v>136</v>
      </c>
      <c r="G20" s="1" t="str">
        <f>IF(SUMIFS(Dados!$A:$A,Dados!$C:$C,'IDGF-Fev'!$D:$D,Dados!$B:$B,'IDGF-Fev'!$N$2)=0,"SEM MOVIMENTO","AVALIADO")</f>
        <v>AVALIADO</v>
      </c>
      <c r="H20" s="42">
        <f>IFERROR(IF($G20="SEM MOVIMENTO","",IF(G20="AVALIADO",(VLOOKUP(D20,PPM!B:J,9,FALSE)/100)*$H$2,1*$H$2)),1*$H$2)</f>
        <v>0</v>
      </c>
      <c r="I20" s="9">
        <f>IF($G20="SEM MOVIMENTO","",IF(AND($G20="AVALIADO",SUMIFS(Dados!$A:$A,Dados!$C:$C,$D:$D,Dados!$B:$B,$N$2,Dados!$I:$I,$3:$3)&lt;&gt;0),SUMIFS(Dados!$F:$F,Dados!$C:$C,$D:$D,Dados!$B:$B,$N$2,Dados!$I:$I,$3:$3)%*$I$2,$I$2))</f>
        <v>0.15</v>
      </c>
      <c r="J20" s="9">
        <f t="shared" si="0"/>
        <v>0.15</v>
      </c>
      <c r="K20" s="9">
        <f>IF($G20="SEM MOVIMENTO","",IF(AND($G20="AVALIADO",SUMIFS(Dados!$A:$A,Dados!$C:$C,$D:$D,Dados!$B:$B,$N$2,Dados!$I:$I,$3:$3)&lt;&gt;0),SUMIFS(Dados!$F:$F,Dados!$C:$C,$D:$D,Dados!$B:$B,$N$2,Dados!$I:$I,$3:$3)%*$K$2,$K$2))</f>
        <v>0.16000000000000003</v>
      </c>
      <c r="L20" s="9">
        <v>0.3</v>
      </c>
      <c r="M20" s="9">
        <f>IF($G20="SEM MOVIMENTO","",IF(AND($G20="AVALIADO",SUMIFS(Dados!$A:$A,Dados!$C:$C,$D:$D,Dados!$B:$B,$N$2,Dados!$I:$I,$3:$3)&lt;&gt;0),SUMIFS(Dados!$F:$F,Dados!$C:$C,$D:$D,Dados!$B:$B,$N$2,Dados!$I:$I,$3:$3)%*$M$2,$M$2))</f>
        <v>0.2</v>
      </c>
      <c r="N20" s="7">
        <f t="shared" si="1"/>
        <v>0.81</v>
      </c>
    </row>
    <row r="21" spans="1:14" ht="15.75" x14ac:dyDescent="0.25">
      <c r="A21" s="1">
        <v>1273</v>
      </c>
      <c r="B21" s="2" t="s">
        <v>103</v>
      </c>
      <c r="C21" s="1" t="s">
        <v>104</v>
      </c>
      <c r="D21" s="43">
        <v>1273</v>
      </c>
      <c r="E21" s="1" t="s">
        <v>89</v>
      </c>
      <c r="F21" s="1" t="s">
        <v>94</v>
      </c>
      <c r="G21" s="1" t="str">
        <f>IF(SUMIFS(Dados!$A:$A,Dados!$C:$C,'IDGF-Fev'!$D:$D,Dados!$B:$B,'IDGF-Fev'!$N$2)=0,"SEM MOVIMENTO","AVALIADO")</f>
        <v>AVALIADO</v>
      </c>
      <c r="H21" s="42">
        <f>IFERROR(IF($G21="SEM MOVIMENTO","",IF(G21="AVALIADO",(VLOOKUP(D21,PPM!B:J,9,FALSE)/100)*$H$2,1*$H$2)),1*$H$2)</f>
        <v>0.15</v>
      </c>
      <c r="I21" s="9">
        <f>IF($G21="SEM MOVIMENTO","",IF(AND($G21="AVALIADO",SUMIFS(Dados!$A:$A,Dados!$C:$C,$D:$D,Dados!$B:$B,$N$2,Dados!$I:$I,$3:$3)&lt;&gt;0),SUMIFS(Dados!$F:$F,Dados!$C:$C,$D:$D,Dados!$B:$B,$N$2,Dados!$I:$I,$3:$3)%*$I$2,$I$2))</f>
        <v>0.15</v>
      </c>
      <c r="J21" s="9">
        <f t="shared" si="0"/>
        <v>0.3</v>
      </c>
      <c r="K21" s="9">
        <f>IF($G21="SEM MOVIMENTO","",IF(AND($G21="AVALIADO",SUMIFS(Dados!$A:$A,Dados!$C:$C,$D:$D,Dados!$B:$B,$N$2,Dados!$I:$I,$3:$3)&lt;&gt;0),SUMIFS(Dados!$F:$F,Dados!$C:$C,$D:$D,Dados!$B:$B,$N$2,Dados!$I:$I,$3:$3)%*$K$2,$K$2))</f>
        <v>0.16000000000000003</v>
      </c>
      <c r="L21" s="9">
        <f>IF($G21="SEM MOVIMENTO","",IF(AND($G21="AVALIADO",SUMIFS(Dados!$A:$A,Dados!$C:$C,$D:$D,Dados!$B:$B,$N$2,Dados!$I:$I,$3:$3)&lt;&gt;0),SUMIFS(Dados!$F:$F,Dados!$C:$C,$D:$D,Dados!$B:$B,$N$2,Dados!$I:$I,$3:$3)%*$L$2,$L$2))</f>
        <v>0.3</v>
      </c>
      <c r="M21" s="9">
        <f>IF($G21="SEM MOVIMENTO","",IF(AND($G21="AVALIADO",SUMIFS(Dados!$A:$A,Dados!$C:$C,$D:$D,Dados!$B:$B,$N$2,Dados!$I:$I,$3:$3)&lt;&gt;0),SUMIFS(Dados!$F:$F,Dados!$C:$C,$D:$D,Dados!$B:$B,$N$2,Dados!$I:$I,$3:$3)%*$M$2,$M$2))</f>
        <v>0.2</v>
      </c>
      <c r="N21" s="7">
        <f t="shared" si="1"/>
        <v>0.96</v>
      </c>
    </row>
    <row r="22" spans="1:14" ht="15.75" x14ac:dyDescent="0.25">
      <c r="A22" s="1">
        <v>1031</v>
      </c>
      <c r="B22" s="2" t="s">
        <v>122</v>
      </c>
      <c r="C22" s="1" t="s">
        <v>123</v>
      </c>
      <c r="D22" s="43">
        <v>1031</v>
      </c>
      <c r="E22" s="1" t="s">
        <v>138</v>
      </c>
      <c r="F22" s="1" t="s">
        <v>136</v>
      </c>
      <c r="G22" s="1" t="str">
        <f>IF(SUMIFS(Dados!$A:$A,Dados!$C:$C,'IDGF-Fev'!$D:$D,Dados!$B:$B,'IDGF-Fev'!$N$2)=0,"SEM MOVIMENTO","AVALIADO")</f>
        <v>AVALIADO</v>
      </c>
      <c r="H22" s="42">
        <f>IFERROR(IF($G22="SEM MOVIMENTO","",IF(G22="AVALIADO",(VLOOKUP(D22,PPM!B:J,9,FALSE)/100)*$H$2,1*$H$2)),1*$H$2)</f>
        <v>0</v>
      </c>
      <c r="I22" s="9">
        <f>IF($G22="SEM MOVIMENTO","",IF(AND($G22="AVALIADO",SUMIFS(Dados!$A:$A,Dados!$C:$C,$D:$D,Dados!$B:$B,$N$2,Dados!$I:$I,$3:$3)&lt;&gt;0),SUMIFS(Dados!$F:$F,Dados!$C:$C,$D:$D,Dados!$B:$B,$N$2,Dados!$I:$I,$3:$3)%*$I$2,$I$2))</f>
        <v>0.15</v>
      </c>
      <c r="J22" s="9">
        <f t="shared" si="0"/>
        <v>0.15</v>
      </c>
      <c r="K22" s="9">
        <f>IF($G22="SEM MOVIMENTO","",IF(AND($G22="AVALIADO",SUMIFS(Dados!$A:$A,Dados!$C:$C,$D:$D,Dados!$B:$B,$N$2,Dados!$I:$I,$3:$3)&lt;&gt;0),SUMIFS(Dados!$F:$F,Dados!$C:$C,$D:$D,Dados!$B:$B,$N$2,Dados!$I:$I,$3:$3)%*$K$2,$K$2))</f>
        <v>0.16000000000000003</v>
      </c>
      <c r="L22" s="9">
        <v>0.3</v>
      </c>
      <c r="M22" s="9">
        <f>IF($G22="SEM MOVIMENTO","",IF(AND($G22="AVALIADO",SUMIFS(Dados!$A:$A,Dados!$C:$C,$D:$D,Dados!$B:$B,$N$2,Dados!$I:$I,$3:$3)&lt;&gt;0),SUMIFS(Dados!$F:$F,Dados!$C:$C,$D:$D,Dados!$B:$B,$N$2,Dados!$I:$I,$3:$3)%*$M$2,$M$2))</f>
        <v>0.2</v>
      </c>
      <c r="N22" s="7">
        <f t="shared" si="1"/>
        <v>0.81</v>
      </c>
    </row>
    <row r="23" spans="1:14" ht="15.75" x14ac:dyDescent="0.25">
      <c r="A23" s="1">
        <v>1424</v>
      </c>
      <c r="B23" s="2" t="s">
        <v>124</v>
      </c>
      <c r="C23" s="1" t="s">
        <v>125</v>
      </c>
      <c r="D23" s="43">
        <v>1424</v>
      </c>
      <c r="E23" s="1" t="s">
        <v>138</v>
      </c>
      <c r="F23" s="1" t="s">
        <v>136</v>
      </c>
      <c r="G23" s="1" t="str">
        <f>IF(SUMIFS(Dados!$A:$A,Dados!$C:$C,'IDGF-Fev'!$D:$D,Dados!$B:$B,'IDGF-Fev'!$N$2)=0,"SEM MOVIMENTO","AVALIADO")</f>
        <v>AVALIADO</v>
      </c>
      <c r="H23" s="42">
        <f>IFERROR(IF($G23="SEM MOVIMENTO","",IF(G23="AVALIADO",(VLOOKUP(D23,PPM!B:J,9,FALSE)/100)*$H$2,1*$H$2)),1*$H$2)</f>
        <v>0.15</v>
      </c>
      <c r="I23" s="9">
        <f>IF($G23="SEM MOVIMENTO","",IF(AND($G23="AVALIADO",SUMIFS(Dados!$A:$A,Dados!$C:$C,$D:$D,Dados!$B:$B,$N$2,Dados!$I:$I,$3:$3)&lt;&gt;0),SUMIFS(Dados!$F:$F,Dados!$C:$C,$D:$D,Dados!$B:$B,$N$2,Dados!$I:$I,$3:$3)%*$I$2,$I$2))</f>
        <v>0.15</v>
      </c>
      <c r="J23" s="9">
        <f t="shared" si="0"/>
        <v>0.3</v>
      </c>
      <c r="K23" s="9">
        <f>IF($G23="SEM MOVIMENTO","",IF(AND($G23="AVALIADO",SUMIFS(Dados!$A:$A,Dados!$C:$C,$D:$D,Dados!$B:$B,$N$2,Dados!$I:$I,$3:$3)&lt;&gt;0),SUMIFS(Dados!$F:$F,Dados!$C:$C,$D:$D,Dados!$B:$B,$N$2,Dados!$I:$I,$3:$3)%*$K$2,$K$2))</f>
        <v>0.16000000000000003</v>
      </c>
      <c r="L23" s="9">
        <v>0.3</v>
      </c>
      <c r="M23" s="9">
        <f>IF($G23="SEM MOVIMENTO","",IF(AND($G23="AVALIADO",SUMIFS(Dados!$A:$A,Dados!$C:$C,$D:$D,Dados!$B:$B,$N$2,Dados!$I:$I,$3:$3)&lt;&gt;0),SUMIFS(Dados!$F:$F,Dados!$C:$C,$D:$D,Dados!$B:$B,$N$2,Dados!$I:$I,$3:$3)%*$M$2,$M$2))</f>
        <v>0.2</v>
      </c>
      <c r="N23" s="7">
        <f t="shared" si="1"/>
        <v>0.96</v>
      </c>
    </row>
    <row r="24" spans="1:14" ht="15.75" x14ac:dyDescent="0.25">
      <c r="A24" s="1">
        <v>1828</v>
      </c>
      <c r="B24" s="2" t="s">
        <v>132</v>
      </c>
      <c r="C24" s="1" t="s">
        <v>133</v>
      </c>
      <c r="D24" s="43">
        <v>1828</v>
      </c>
      <c r="E24" s="1" t="s">
        <v>138</v>
      </c>
      <c r="F24" s="1" t="s">
        <v>134</v>
      </c>
      <c r="G24" s="1" t="str">
        <f>IF(SUMIFS(Dados!$A:$A,Dados!$C:$C,'IDGF-Fev'!$D:$D,Dados!$B:$B,'IDGF-Fev'!$N$2)=0,"SEM MOVIMENTO","AVALIADO")</f>
        <v>AVALIADO</v>
      </c>
      <c r="H24" s="42">
        <f>IFERROR(IF($G24="SEM MOVIMENTO","",IF(G24="AVALIADO",(VLOOKUP(D24,PPM!B:J,9,FALSE)/100)*$H$2,1*$H$2)),1*$H$2)</f>
        <v>0.15</v>
      </c>
      <c r="I24" s="9">
        <f>IF($G24="SEM MOVIMENTO","",IF(AND($G24="AVALIADO",SUMIFS(Dados!$A:$A,Dados!$C:$C,$D:$D,Dados!$B:$B,$N$2,Dados!$I:$I,$3:$3)&lt;&gt;0),SUMIFS(Dados!$F:$F,Dados!$C:$C,$D:$D,Dados!$B:$B,$N$2,Dados!$I:$I,$3:$3)%*$I$2,$I$2))</f>
        <v>0.15</v>
      </c>
      <c r="J24" s="9">
        <f t="shared" si="0"/>
        <v>0.3</v>
      </c>
      <c r="K24" s="9">
        <f>IF($G24="SEM MOVIMENTO","",IF(AND($G24="AVALIADO",SUMIFS(Dados!$A:$A,Dados!$C:$C,$D:$D,Dados!$B:$B,$N$2,Dados!$I:$I,$3:$3)&lt;&gt;0),SUMIFS(Dados!$F:$F,Dados!$C:$C,$D:$D,Dados!$B:$B,$N$2,Dados!$I:$I,$3:$3)%*$K$2,$K$2))</f>
        <v>0.16000000000000003</v>
      </c>
      <c r="L24" s="9">
        <v>0.3</v>
      </c>
      <c r="M24" s="9">
        <f>IF($G24="SEM MOVIMENTO","",IF(AND($G24="AVALIADO",SUMIFS(Dados!$A:$A,Dados!$C:$C,$D:$D,Dados!$B:$B,$N$2,Dados!$I:$I,$3:$3)&lt;&gt;0),SUMIFS(Dados!$F:$F,Dados!$C:$C,$D:$D,Dados!$B:$B,$N$2,Dados!$I:$I,$3:$3)%*$M$2,$M$2))</f>
        <v>0.2</v>
      </c>
      <c r="N24" s="7">
        <f t="shared" si="1"/>
        <v>0.96</v>
      </c>
    </row>
    <row r="25" spans="1:14" ht="15.75" x14ac:dyDescent="0.25">
      <c r="A25" s="1">
        <v>1291</v>
      </c>
      <c r="B25" s="2" t="s">
        <v>119</v>
      </c>
      <c r="C25" s="1" t="s">
        <v>120</v>
      </c>
      <c r="D25" s="43">
        <v>1291</v>
      </c>
      <c r="E25" s="1" t="s">
        <v>138</v>
      </c>
      <c r="F25" s="1" t="s">
        <v>135</v>
      </c>
      <c r="G25" s="1" t="str">
        <f>IF(SUMIFS(Dados!$A:$A,Dados!$C:$C,'IDGF-Fev'!$D:$D,Dados!$B:$B,'IDGF-Fev'!$N$2)=0,"SEM MOVIMENTO","AVALIADO")</f>
        <v>AVALIADO</v>
      </c>
      <c r="H25" s="42">
        <f>IFERROR(IF($G25="SEM MOVIMENTO","",IF(G25="AVALIADO",(VLOOKUP(D25,PPM!B:J,9,FALSE)/100)*$H$2,1*$H$2)),1*$H$2)</f>
        <v>0.15</v>
      </c>
      <c r="I25" s="9">
        <f>IF($G25="SEM MOVIMENTO","",IF(AND($G25="AVALIADO",SUMIFS(Dados!$A:$A,Dados!$C:$C,$D:$D,Dados!$B:$B,$N$2,Dados!$I:$I,$3:$3)&lt;&gt;0),SUMIFS(Dados!$F:$F,Dados!$C:$C,$D:$D,Dados!$B:$B,$N$2,Dados!$I:$I,$3:$3)%*$I$2,$I$2))</f>
        <v>0.15</v>
      </c>
      <c r="J25" s="9">
        <f t="shared" si="0"/>
        <v>0.3</v>
      </c>
      <c r="K25" s="9">
        <f>IF($G25="SEM MOVIMENTO","",IF(AND($G25="AVALIADO",SUMIFS(Dados!$A:$A,Dados!$C:$C,$D:$D,Dados!$B:$B,$N$2,Dados!$I:$I,$3:$3)&lt;&gt;0),SUMIFS(Dados!$F:$F,Dados!$C:$C,$D:$D,Dados!$B:$B,$N$2,Dados!$I:$I,$3:$3)%*$K$2,$K$2))</f>
        <v>0.16000000000000003</v>
      </c>
      <c r="L25" s="9">
        <f>IF($G25="SEM MOVIMENTO","",IF(AND($G25="AVALIADO",SUMIFS(Dados!$A:$A,Dados!$C:$C,$D:$D,Dados!$B:$B,$N$2,Dados!$I:$I,$3:$3)&lt;&gt;0),SUMIFS(Dados!$F:$F,Dados!$C:$C,$D:$D,Dados!$B:$B,$N$2,Dados!$I:$I,$3:$3)%*$L$2,$L$2))</f>
        <v>0.3</v>
      </c>
      <c r="M25" s="9">
        <f>IF($G25="SEM MOVIMENTO","",IF(AND($G25="AVALIADO",SUMIFS(Dados!$A:$A,Dados!$C:$C,$D:$D,Dados!$B:$B,$N$2,Dados!$I:$I,$3:$3)&lt;&gt;0),SUMIFS(Dados!$F:$F,Dados!$C:$C,$D:$D,Dados!$B:$B,$N$2,Dados!$I:$I,$3:$3)%*$M$2,$M$2))</f>
        <v>0.2</v>
      </c>
      <c r="N25" s="7">
        <f t="shared" si="1"/>
        <v>0.96</v>
      </c>
    </row>
    <row r="26" spans="1:14" ht="15.75" x14ac:dyDescent="0.25">
      <c r="A26" s="1">
        <v>1294</v>
      </c>
      <c r="B26" s="3" t="s">
        <v>71</v>
      </c>
      <c r="C26" s="1" t="s">
        <v>72</v>
      </c>
      <c r="D26" s="43">
        <v>1294</v>
      </c>
      <c r="E26" s="1" t="s">
        <v>91</v>
      </c>
      <c r="F26" s="1" t="s">
        <v>64</v>
      </c>
      <c r="G26" s="1" t="str">
        <f>IF(SUMIFS(Dados!$A:$A,Dados!$C:$C,'IDGF-Fev'!$D:$D,Dados!$B:$B,'IDGF-Fev'!$N$2)=0,"SEM MOVIMENTO","AVALIADO")</f>
        <v>AVALIADO</v>
      </c>
      <c r="H26" s="42">
        <f>IFERROR(IF($G26="SEM MOVIMENTO","",IF(G26="AVALIADO",(VLOOKUP(D26,PPM!B:J,9,FALSE)/100)*$H$2,1*$H$2)),1*$H$2)</f>
        <v>0.15</v>
      </c>
      <c r="I26" s="9">
        <f>IF($G26="SEM MOVIMENTO","",IF(AND($G26="AVALIADO",SUMIFS(Dados!$A:$A,Dados!$C:$C,$D:$D,Dados!$B:$B,$N$2,Dados!$I:$I,$3:$3)&lt;&gt;0),SUMIFS(Dados!$F:$F,Dados!$C:$C,$D:$D,Dados!$B:$B,$N$2,Dados!$I:$I,$3:$3)%*$I$2,$I$2))</f>
        <v>0.15</v>
      </c>
      <c r="J26" s="9">
        <f t="shared" si="0"/>
        <v>0.3</v>
      </c>
      <c r="K26" s="9">
        <f>IF($G26="SEM MOVIMENTO","",IF(AND($G26="AVALIADO",SUMIFS(Dados!$A:$A,Dados!$C:$C,$D:$D,Dados!$B:$B,$N$2,Dados!$I:$I,$3:$3)&lt;&gt;0),SUMIFS(Dados!$F:$F,Dados!$C:$C,$D:$D,Dados!$B:$B,$N$2,Dados!$I:$I,$3:$3)%*$K$2,$K$2))</f>
        <v>0.16000000000000003</v>
      </c>
      <c r="L26" s="9">
        <f>IF($G26="SEM MOVIMENTO","",IF(AND($G26="AVALIADO",SUMIFS(Dados!$A:$A,Dados!$C:$C,$D:$D,Dados!$B:$B,$N$2,Dados!$I:$I,$3:$3)&lt;&gt;0),SUMIFS(Dados!$F:$F,Dados!$C:$C,$D:$D,Dados!$B:$B,$N$2,Dados!$I:$I,$3:$3)%*$L$2,$L$2))</f>
        <v>0.3</v>
      </c>
      <c r="M26" s="9">
        <f>IF($G26="SEM MOVIMENTO","",IF(AND($G26="AVALIADO",SUMIFS(Dados!$A:$A,Dados!$C:$C,$D:$D,Dados!$B:$B,$N$2,Dados!$I:$I,$3:$3)&lt;&gt;0),SUMIFS(Dados!$F:$F,Dados!$C:$C,$D:$D,Dados!$B:$B,$N$2,Dados!$I:$I,$3:$3)%*$M$2,$M$2))</f>
        <v>0.2</v>
      </c>
      <c r="N26" s="7">
        <f t="shared" si="1"/>
        <v>0.96</v>
      </c>
    </row>
    <row r="27" spans="1:14" ht="15.75" x14ac:dyDescent="0.25">
      <c r="A27" s="1">
        <v>1296</v>
      </c>
      <c r="B27" s="2" t="s">
        <v>62</v>
      </c>
      <c r="C27" s="1" t="s">
        <v>63</v>
      </c>
      <c r="D27" s="43">
        <v>1296</v>
      </c>
      <c r="E27" s="1" t="s">
        <v>91</v>
      </c>
      <c r="F27" s="1" t="s">
        <v>64</v>
      </c>
      <c r="G27" s="1" t="str">
        <f>IF(SUMIFS(Dados!$A:$A,Dados!$C:$C,'IDGF-Fev'!$D:$D,Dados!$B:$B,'IDGF-Fev'!$N$2)=0,"SEM MOVIMENTO","AVALIADO")</f>
        <v>AVALIADO</v>
      </c>
      <c r="H27" s="42">
        <f>IFERROR(IF($G27="SEM MOVIMENTO","",IF(G27="AVALIADO",(VLOOKUP(D27,PPM!B:J,9,FALSE)/100)*$H$2,1*$H$2)),1*$H$2)</f>
        <v>0.15</v>
      </c>
      <c r="I27" s="9">
        <f>IF($G27="SEM MOVIMENTO","",IF(AND($G27="AVALIADO",SUMIFS(Dados!$A:$A,Dados!$C:$C,$D:$D,Dados!$B:$B,$N$2,Dados!$I:$I,$3:$3)&lt;&gt;0),SUMIFS(Dados!$F:$F,Dados!$C:$C,$D:$D,Dados!$B:$B,$N$2,Dados!$I:$I,$3:$3)%*$I$2,$I$2))</f>
        <v>0.15</v>
      </c>
      <c r="J27" s="9">
        <f t="shared" si="0"/>
        <v>0.3</v>
      </c>
      <c r="K27" s="9">
        <f>IF($G27="SEM MOVIMENTO","",IF(AND($G27="AVALIADO",SUMIFS(Dados!$A:$A,Dados!$C:$C,$D:$D,Dados!$B:$B,$N$2,Dados!$I:$I,$3:$3)&lt;&gt;0),SUMIFS(Dados!$F:$F,Dados!$C:$C,$D:$D,Dados!$B:$B,$N$2,Dados!$I:$I,$3:$3)%*$K$2,$K$2))</f>
        <v>0.16000000000000003</v>
      </c>
      <c r="L27" s="9">
        <v>0.3</v>
      </c>
      <c r="M27" s="9">
        <f>IF($G27="SEM MOVIMENTO","",IF(AND($G27="AVALIADO",SUMIFS(Dados!$A:$A,Dados!$C:$C,$D:$D,Dados!$B:$B,$N$2,Dados!$I:$I,$3:$3)&lt;&gt;0),SUMIFS(Dados!$F:$F,Dados!$C:$C,$D:$D,Dados!$B:$B,$N$2,Dados!$I:$I,$3:$3)%*$M$2,$M$2))</f>
        <v>0.2</v>
      </c>
      <c r="N27" s="7">
        <f t="shared" si="1"/>
        <v>0.96</v>
      </c>
    </row>
    <row r="28" spans="1:14" ht="15.75" x14ac:dyDescent="0.25">
      <c r="A28" s="1">
        <v>1992</v>
      </c>
      <c r="B28" s="2" t="s">
        <v>24</v>
      </c>
      <c r="C28" s="1" t="s">
        <v>25</v>
      </c>
      <c r="D28" s="43">
        <v>1992</v>
      </c>
      <c r="E28" s="1" t="s">
        <v>90</v>
      </c>
      <c r="F28" s="1" t="s">
        <v>26</v>
      </c>
      <c r="G28" s="1" t="str">
        <f>IF(SUMIFS(Dados!$A:$A,Dados!$C:$C,'IDGF-Fev'!$D:$D,Dados!$B:$B,'IDGF-Fev'!$N$2)=0,"SEM MOVIMENTO","AVALIADO")</f>
        <v>AVALIADO</v>
      </c>
      <c r="H28" s="42">
        <f>IFERROR(IF($G28="SEM MOVIMENTO","",IF(G28="AVALIADO",(VLOOKUP(D28,PPM!B:J,9,FALSE)/100)*$H$2,1*$H$2)),1*$H$2)</f>
        <v>0.15</v>
      </c>
      <c r="I28" s="9">
        <f>IF($G28="SEM MOVIMENTO","",IF(AND($G28="AVALIADO",SUMIFS(Dados!$A:$A,Dados!$C:$C,$D:$D,Dados!$B:$B,$N$2,Dados!$I:$I,$3:$3)&lt;&gt;0),SUMIFS(Dados!$F:$F,Dados!$C:$C,$D:$D,Dados!$B:$B,$N$2,Dados!$I:$I,$3:$3)%*$I$2,$I$2))</f>
        <v>0.15</v>
      </c>
      <c r="J28" s="9">
        <f t="shared" si="0"/>
        <v>0.3</v>
      </c>
      <c r="K28" s="9">
        <f>IF($G28="SEM MOVIMENTO","",IF(AND($G28="AVALIADO",SUMIFS(Dados!$A:$A,Dados!$C:$C,$D:$D,Dados!$B:$B,$N$2,Dados!$I:$I,$3:$3)&lt;&gt;0),SUMIFS(Dados!$F:$F,Dados!$C:$C,$D:$D,Dados!$B:$B,$N$2,Dados!$I:$I,$3:$3)%*$K$2,$K$2))</f>
        <v>0.16000000000000003</v>
      </c>
      <c r="L28" s="9">
        <f>IF($G28="SEM MOVIMENTO","",IF(AND($G28="AVALIADO",SUMIFS(Dados!$A:$A,Dados!$C:$C,$D:$D,Dados!$B:$B,$N$2,Dados!$I:$I,$3:$3)&lt;&gt;0),SUMIFS(Dados!$F:$F,Dados!$C:$C,$D:$D,Dados!$B:$B,$N$2,Dados!$I:$I,$3:$3)%*$L$2,$L$2))</f>
        <v>0.3</v>
      </c>
      <c r="M28" s="9">
        <f>IF($G28="SEM MOVIMENTO","",IF(AND($G28="AVALIADO",SUMIFS(Dados!$A:$A,Dados!$C:$C,$D:$D,Dados!$B:$B,$N$2,Dados!$I:$I,$3:$3)&lt;&gt;0),SUMIFS(Dados!$F:$F,Dados!$C:$C,$D:$D,Dados!$B:$B,$N$2,Dados!$I:$I,$3:$3)%*$M$2,$M$2))</f>
        <v>0.2</v>
      </c>
      <c r="N28" s="7">
        <f t="shared" si="1"/>
        <v>0.96</v>
      </c>
    </row>
    <row r="29" spans="1:14" ht="15.75" x14ac:dyDescent="0.25">
      <c r="A29" s="1">
        <v>2657</v>
      </c>
      <c r="B29" s="2" t="s">
        <v>83</v>
      </c>
      <c r="C29" s="1" t="s">
        <v>84</v>
      </c>
      <c r="D29" s="43">
        <v>2657</v>
      </c>
      <c r="E29" s="1" t="s">
        <v>90</v>
      </c>
      <c r="F29" s="1" t="s">
        <v>85</v>
      </c>
      <c r="G29" s="1" t="str">
        <f>IF(SUMIFS(Dados!$A:$A,Dados!$C:$C,'IDGF-Fev'!$D:$D,Dados!$B:$B,'IDGF-Fev'!$N$2)=0,"SEM MOVIMENTO","AVALIADO")</f>
        <v>AVALIADO</v>
      </c>
      <c r="H29" s="42">
        <f>IFERROR(IF($G29="SEM MOVIMENTO","",IF(G29="AVALIADO",(VLOOKUP(D29,PPM!B:J,9,FALSE)/100)*$H$2,1*$H$2)),1*$H$2)</f>
        <v>0.15</v>
      </c>
      <c r="I29" s="9">
        <f>IF($G29="SEM MOVIMENTO","",IF(AND($G29="AVALIADO",SUMIFS(Dados!$A:$A,Dados!$C:$C,$D:$D,Dados!$B:$B,$N$2,Dados!$I:$I,$3:$3)&lt;&gt;0),SUMIFS(Dados!$F:$F,Dados!$C:$C,$D:$D,Dados!$B:$B,$N$2,Dados!$I:$I,$3:$3)%*$I$2,$I$2))</f>
        <v>0.15</v>
      </c>
      <c r="J29" s="9">
        <f t="shared" si="0"/>
        <v>0.3</v>
      </c>
      <c r="K29" s="9">
        <f>IF($G29="SEM MOVIMENTO","",IF(AND($G29="AVALIADO",SUMIFS(Dados!$A:$A,Dados!$C:$C,$D:$D,Dados!$B:$B,$N$2,Dados!$I:$I,$3:$3)&lt;&gt;0),SUMIFS(Dados!$F:$F,Dados!$C:$C,$D:$D,Dados!$B:$B,$N$2,Dados!$I:$I,$3:$3)%*$K$2,$K$2))</f>
        <v>0.16000000000000003</v>
      </c>
      <c r="L29" s="9">
        <f>IF($G29="SEM MOVIMENTO","",IF(AND($G29="AVALIADO",SUMIFS(Dados!$A:$A,Dados!$C:$C,$D:$D,Dados!$B:$B,$N$2,Dados!$I:$I,$3:$3)&lt;&gt;0),SUMIFS(Dados!$F:$F,Dados!$C:$C,$D:$D,Dados!$B:$B,$N$2,Dados!$I:$I,$3:$3)%*$L$2,$L$2))</f>
        <v>0.3</v>
      </c>
      <c r="M29" s="9">
        <f>IF($G29="SEM MOVIMENTO","",IF(AND($G29="AVALIADO",SUMIFS(Dados!$A:$A,Dados!$C:$C,$D:$D,Dados!$B:$B,$N$2,Dados!$I:$I,$3:$3)&lt;&gt;0),SUMIFS(Dados!$F:$F,Dados!$C:$C,$D:$D,Dados!$B:$B,$N$2,Dados!$I:$I,$3:$3)%*$M$2,$M$2))</f>
        <v>0.2</v>
      </c>
      <c r="N29" s="7">
        <f t="shared" si="1"/>
        <v>0.96</v>
      </c>
    </row>
    <row r="30" spans="1:14" ht="15.75" x14ac:dyDescent="0.25">
      <c r="A30" s="1">
        <v>1025</v>
      </c>
      <c r="B30" s="2" t="s">
        <v>47</v>
      </c>
      <c r="C30" s="1" t="s">
        <v>48</v>
      </c>
      <c r="D30" s="43">
        <v>1025</v>
      </c>
      <c r="E30" s="1" t="s">
        <v>89</v>
      </c>
      <c r="F30" s="1" t="s">
        <v>46</v>
      </c>
      <c r="G30" s="1" t="str">
        <f>IF(SUMIFS(Dados!$A:$A,Dados!$C:$C,'IDGF-Fev'!$D:$D,Dados!$B:$B,'IDGF-Fev'!$N$2)=0,"SEM MOVIMENTO","AVALIADO")</f>
        <v>AVALIADO</v>
      </c>
      <c r="H30" s="42">
        <f>IFERROR(IF($G30="SEM MOVIMENTO","",IF(G30="AVALIADO",(VLOOKUP(D30,PPM!B:J,9,FALSE)/100)*$H$2,1*$H$2)),1*$H$2)</f>
        <v>0.15</v>
      </c>
      <c r="I30" s="9">
        <f>IF($G30="SEM MOVIMENTO","",IF(AND($G30="AVALIADO",SUMIFS(Dados!$A:$A,Dados!$C:$C,$D:$D,Dados!$B:$B,$N$2,Dados!$I:$I,$3:$3)&lt;&gt;0),SUMIFS(Dados!$F:$F,Dados!$C:$C,$D:$D,Dados!$B:$B,$N$2,Dados!$I:$I,$3:$3)%*$I$2,$I$2))</f>
        <v>0.15</v>
      </c>
      <c r="J30" s="9">
        <f t="shared" si="0"/>
        <v>0.3</v>
      </c>
      <c r="K30" s="9">
        <f>IF($G30="SEM MOVIMENTO","",IF(AND($G30="AVALIADO",SUMIFS(Dados!$A:$A,Dados!$C:$C,$D:$D,Dados!$B:$B,$N$2,Dados!$I:$I,$3:$3)&lt;&gt;0),SUMIFS(Dados!$F:$F,Dados!$C:$C,$D:$D,Dados!$B:$B,$N$2,Dados!$I:$I,$3:$3)%*$K$2,$K$2))</f>
        <v>0.16000000000000003</v>
      </c>
      <c r="L30" s="9">
        <v>0.3</v>
      </c>
      <c r="M30" s="9">
        <f>IF($G30="SEM MOVIMENTO","",IF(AND($G30="AVALIADO",SUMIFS(Dados!$A:$A,Dados!$C:$C,$D:$D,Dados!$B:$B,$N$2,Dados!$I:$I,$3:$3)&lt;&gt;0),SUMIFS(Dados!$F:$F,Dados!$C:$C,$D:$D,Dados!$B:$B,$N$2,Dados!$I:$I,$3:$3)%*$M$2,$M$2))</f>
        <v>0.2</v>
      </c>
      <c r="N30" s="7">
        <f t="shared" si="1"/>
        <v>0.96</v>
      </c>
    </row>
    <row r="31" spans="1:14" ht="15.75" x14ac:dyDescent="0.25">
      <c r="A31" s="1">
        <v>1301</v>
      </c>
      <c r="B31" s="2" t="s">
        <v>49</v>
      </c>
      <c r="C31" s="1" t="s">
        <v>50</v>
      </c>
      <c r="D31" s="43">
        <v>1301</v>
      </c>
      <c r="E31" s="1" t="s">
        <v>89</v>
      </c>
      <c r="F31" s="1" t="s">
        <v>46</v>
      </c>
      <c r="G31" s="1" t="str">
        <f>IF(SUMIFS(Dados!$A:$A,Dados!$C:$C,'IDGF-Fev'!$D:$D,Dados!$B:$B,'IDGF-Fev'!$N$2)=0,"SEM MOVIMENTO","AVALIADO")</f>
        <v>AVALIADO</v>
      </c>
      <c r="H31" s="42">
        <f>IFERROR(IF($G31="SEM MOVIMENTO","",IF(G31="AVALIADO",(VLOOKUP(D31,PPM!B:J,9,FALSE)/100)*$H$2,1*$H$2)),1*$H$2)</f>
        <v>0.15</v>
      </c>
      <c r="I31" s="9">
        <f>IF($G31="SEM MOVIMENTO","",IF(AND($G31="AVALIADO",SUMIFS(Dados!$A:$A,Dados!$C:$C,$D:$D,Dados!$B:$B,$N$2,Dados!$I:$I,$3:$3)&lt;&gt;0),SUMIFS(Dados!$F:$F,Dados!$C:$C,$D:$D,Dados!$B:$B,$N$2,Dados!$I:$I,$3:$3)%*$I$2,$I$2))</f>
        <v>0.15</v>
      </c>
      <c r="J31" s="9">
        <f t="shared" si="0"/>
        <v>0.3</v>
      </c>
      <c r="K31" s="9">
        <f>IF($G31="SEM MOVIMENTO","",IF(AND($G31="AVALIADO",SUMIFS(Dados!$A:$A,Dados!$C:$C,$D:$D,Dados!$B:$B,$N$2,Dados!$I:$I,$3:$3)&lt;&gt;0),SUMIFS(Dados!$F:$F,Dados!$C:$C,$D:$D,Dados!$B:$B,$N$2,Dados!$I:$I,$3:$3)%*$K$2,$K$2))</f>
        <v>0.16000000000000003</v>
      </c>
      <c r="L31" s="9">
        <f>IF($G31="SEM MOVIMENTO","",IF(AND($G31="AVALIADO",SUMIFS(Dados!$A:$A,Dados!$C:$C,$D:$D,Dados!$B:$B,$N$2,Dados!$I:$I,$3:$3)&lt;&gt;0),SUMIFS(Dados!$F:$F,Dados!$C:$C,$D:$D,Dados!$B:$B,$N$2,Dados!$I:$I,$3:$3)%*$L$2,$L$2))</f>
        <v>0.3</v>
      </c>
      <c r="M31" s="9">
        <f>IF($G31="SEM MOVIMENTO","",IF(AND($G31="AVALIADO",SUMIFS(Dados!$A:$A,Dados!$C:$C,$D:$D,Dados!$B:$B,$N$2,Dados!$I:$I,$3:$3)&lt;&gt;0),SUMIFS(Dados!$F:$F,Dados!$C:$C,$D:$D,Dados!$B:$B,$N$2,Dados!$I:$I,$3:$3)%*$M$2,$M$2))</f>
        <v>0.2</v>
      </c>
      <c r="N31" s="7">
        <f t="shared" si="1"/>
        <v>0.96</v>
      </c>
    </row>
    <row r="32" spans="1:14" ht="15.75" x14ac:dyDescent="0.25">
      <c r="A32" s="1">
        <v>1811</v>
      </c>
      <c r="B32" s="2" t="s">
        <v>44</v>
      </c>
      <c r="C32" s="1" t="s">
        <v>45</v>
      </c>
      <c r="D32" s="43">
        <v>1811</v>
      </c>
      <c r="E32" s="1" t="s">
        <v>89</v>
      </c>
      <c r="F32" s="1" t="s">
        <v>46</v>
      </c>
      <c r="G32" s="1" t="str">
        <f>IF(SUMIFS(Dados!$A:$A,Dados!$C:$C,'IDGF-Fev'!$D:$D,Dados!$B:$B,'IDGF-Fev'!$N$2)=0,"SEM MOVIMENTO","AVALIADO")</f>
        <v>AVALIADO</v>
      </c>
      <c r="H32" s="42">
        <f>IFERROR(IF($G32="SEM MOVIMENTO","",IF(G32="AVALIADO",(VLOOKUP(D32,PPM!B:J,9,FALSE)/100)*$H$2,1*$H$2)),1*$H$2)</f>
        <v>0.15</v>
      </c>
      <c r="I32" s="9">
        <f>IF($G32="SEM MOVIMENTO","",IF(AND($G32="AVALIADO",SUMIFS(Dados!$A:$A,Dados!$C:$C,$D:$D,Dados!$B:$B,$N$2,Dados!$I:$I,$3:$3)&lt;&gt;0),SUMIFS(Dados!$F:$F,Dados!$C:$C,$D:$D,Dados!$B:$B,$N$2,Dados!$I:$I,$3:$3)%*$I$2,$I$2))</f>
        <v>0.15</v>
      </c>
      <c r="J32" s="9">
        <f t="shared" si="0"/>
        <v>0.3</v>
      </c>
      <c r="K32" s="9">
        <f>IF($G32="SEM MOVIMENTO","",IF(AND($G32="AVALIADO",SUMIFS(Dados!$A:$A,Dados!$C:$C,$D:$D,Dados!$B:$B,$N$2,Dados!$I:$I,$3:$3)&lt;&gt;0),SUMIFS(Dados!$F:$F,Dados!$C:$C,$D:$D,Dados!$B:$B,$N$2,Dados!$I:$I,$3:$3)%*$K$2,$K$2))</f>
        <v>0.16000000000000003</v>
      </c>
      <c r="L32" s="9">
        <f>IF($G32="SEM MOVIMENTO","",IF(AND($G32="AVALIADO",SUMIFS(Dados!$A:$A,Dados!$C:$C,$D:$D,Dados!$B:$B,$N$2,Dados!$I:$I,$3:$3)&lt;&gt;0),SUMIFS(Dados!$F:$F,Dados!$C:$C,$D:$D,Dados!$B:$B,$N$2,Dados!$I:$I,$3:$3)%*$L$2,$L$2))</f>
        <v>0.3</v>
      </c>
      <c r="M32" s="9">
        <f>IF($G32="SEM MOVIMENTO","",IF(AND($G32="AVALIADO",SUMIFS(Dados!$A:$A,Dados!$C:$C,$D:$D,Dados!$B:$B,$N$2,Dados!$I:$I,$3:$3)&lt;&gt;0),SUMIFS(Dados!$F:$F,Dados!$C:$C,$D:$D,Dados!$B:$B,$N$2,Dados!$I:$I,$3:$3)%*$M$2,$M$2))</f>
        <v>0.2</v>
      </c>
      <c r="N32" s="7">
        <f t="shared" si="1"/>
        <v>0.96</v>
      </c>
    </row>
    <row r="33" spans="1:14" ht="15.75" x14ac:dyDescent="0.25">
      <c r="A33" s="1">
        <v>2549</v>
      </c>
      <c r="B33" s="2" t="s">
        <v>51</v>
      </c>
      <c r="C33" s="1" t="s">
        <v>52</v>
      </c>
      <c r="D33" s="43">
        <v>2549</v>
      </c>
      <c r="E33" s="1" t="s">
        <v>89</v>
      </c>
      <c r="F33" s="1" t="s">
        <v>46</v>
      </c>
      <c r="G33" s="1" t="str">
        <f>IF(SUMIFS(Dados!$A:$A,Dados!$C:$C,'IDGF-Fev'!$D:$D,Dados!$B:$B,'IDGF-Fev'!$N$2)=0,"SEM MOVIMENTO","AVALIADO")</f>
        <v>AVALIADO</v>
      </c>
      <c r="H33" s="42">
        <f>IFERROR(IF($G33="SEM MOVIMENTO","",IF(G33="AVALIADO",(VLOOKUP(D33,PPM!B:J,9,FALSE)/100)*$H$2,1*$H$2)),1*$H$2)</f>
        <v>0.15</v>
      </c>
      <c r="I33" s="9">
        <f>IF($G33="SEM MOVIMENTO","",IF(AND($G33="AVALIADO",SUMIFS(Dados!$A:$A,Dados!$C:$C,$D:$D,Dados!$B:$B,$N$2,Dados!$I:$I,$3:$3)&lt;&gt;0),SUMIFS(Dados!$F:$F,Dados!$C:$C,$D:$D,Dados!$B:$B,$N$2,Dados!$I:$I,$3:$3)%*$I$2,$I$2))</f>
        <v>0.15</v>
      </c>
      <c r="J33" s="9">
        <f t="shared" si="0"/>
        <v>0.3</v>
      </c>
      <c r="K33" s="9">
        <f>IF($G33="SEM MOVIMENTO","",IF(AND($G33="AVALIADO",SUMIFS(Dados!$A:$A,Dados!$C:$C,$D:$D,Dados!$B:$B,$N$2,Dados!$I:$I,$3:$3)&lt;&gt;0),SUMIFS(Dados!$F:$F,Dados!$C:$C,$D:$D,Dados!$B:$B,$N$2,Dados!$I:$I,$3:$3)%*$K$2,$K$2))</f>
        <v>0.16000000000000003</v>
      </c>
      <c r="L33" s="9">
        <v>0.3</v>
      </c>
      <c r="M33" s="9">
        <f>IF($G33="SEM MOVIMENTO","",IF(AND($G33="AVALIADO",SUMIFS(Dados!$A:$A,Dados!$C:$C,$D:$D,Dados!$B:$B,$N$2,Dados!$I:$I,$3:$3)&lt;&gt;0),SUMIFS(Dados!$F:$F,Dados!$C:$C,$D:$D,Dados!$B:$B,$N$2,Dados!$I:$I,$3:$3)%*$M$2,$M$2))</f>
        <v>0.2</v>
      </c>
      <c r="N33" s="7">
        <f t="shared" si="1"/>
        <v>0.96</v>
      </c>
    </row>
    <row r="34" spans="1:14" ht="15.75" x14ac:dyDescent="0.25">
      <c r="A34" s="1">
        <v>1459</v>
      </c>
      <c r="B34" s="2" t="s">
        <v>107</v>
      </c>
      <c r="C34" s="1" t="s">
        <v>108</v>
      </c>
      <c r="D34" s="43">
        <v>1459</v>
      </c>
      <c r="E34" s="1" t="s">
        <v>89</v>
      </c>
      <c r="F34" s="1" t="s">
        <v>94</v>
      </c>
      <c r="G34" s="1" t="str">
        <f>IF(SUMIFS(Dados!$A:$A,Dados!$C:$C,'IDGF-Fev'!$D:$D,Dados!$B:$B,'IDGF-Fev'!$N$2)=0,"SEM MOVIMENTO","AVALIADO")</f>
        <v>AVALIADO</v>
      </c>
      <c r="H34" s="42">
        <f>IFERROR(IF($G34="SEM MOVIMENTO","",IF(G34="AVALIADO",(VLOOKUP(D34,PPM!B:J,9,FALSE)/100)*$H$2,1*$H$2)),1*$H$2)</f>
        <v>0.15</v>
      </c>
      <c r="I34" s="9">
        <f>IF($G34="SEM MOVIMENTO","",IF(AND($G34="AVALIADO",SUMIFS(Dados!$A:$A,Dados!$C:$C,$D:$D,Dados!$B:$B,$N$2,Dados!$I:$I,$3:$3)&lt;&gt;0),SUMIFS(Dados!$F:$F,Dados!$C:$C,$D:$D,Dados!$B:$B,$N$2,Dados!$I:$I,$3:$3)%*$I$2,$I$2))</f>
        <v>0.15</v>
      </c>
      <c r="J34" s="9">
        <f t="shared" si="0"/>
        <v>0.3</v>
      </c>
      <c r="K34" s="9">
        <f>IF($G34="SEM MOVIMENTO","",IF(AND($G34="AVALIADO",SUMIFS(Dados!$A:$A,Dados!$C:$C,$D:$D,Dados!$B:$B,$N$2,Dados!$I:$I,$3:$3)&lt;&gt;0),SUMIFS(Dados!$F:$F,Dados!$C:$C,$D:$D,Dados!$B:$B,$N$2,Dados!$I:$I,$3:$3)%*$K$2,$K$2))</f>
        <v>0.16000000000000003</v>
      </c>
      <c r="L34" s="9">
        <f>IF($G34="SEM MOVIMENTO","",IF(AND($G34="AVALIADO",SUMIFS(Dados!$A:$A,Dados!$C:$C,$D:$D,Dados!$B:$B,$N$2,Dados!$I:$I,$3:$3)&lt;&gt;0),SUMIFS(Dados!$F:$F,Dados!$C:$C,$D:$D,Dados!$B:$B,$N$2,Dados!$I:$I,$3:$3)%*$L$2,$L$2))</f>
        <v>0.3</v>
      </c>
      <c r="M34" s="9">
        <f>IF($G34="SEM MOVIMENTO","",IF(AND($G34="AVALIADO",SUMIFS(Dados!$A:$A,Dados!$C:$C,$D:$D,Dados!$B:$B,$N$2,Dados!$I:$I,$3:$3)&lt;&gt;0),SUMIFS(Dados!$F:$F,Dados!$C:$C,$D:$D,Dados!$B:$B,$N$2,Dados!$I:$I,$3:$3)%*$M$2,$M$2))</f>
        <v>0.2</v>
      </c>
      <c r="N34" s="7">
        <f t="shared" si="1"/>
        <v>0.96</v>
      </c>
    </row>
    <row r="35" spans="1:14" ht="15.75" x14ac:dyDescent="0.25">
      <c r="A35" s="1">
        <v>1481</v>
      </c>
      <c r="B35" s="2" t="s">
        <v>38</v>
      </c>
      <c r="C35" s="1" t="s">
        <v>39</v>
      </c>
      <c r="D35" s="43">
        <v>1481</v>
      </c>
      <c r="E35" s="1" t="s">
        <v>89</v>
      </c>
      <c r="F35" s="1" t="s">
        <v>40</v>
      </c>
      <c r="G35" s="1" t="str">
        <f>IF(SUMIFS(Dados!$A:$A,Dados!$C:$C,'IDGF-Fev'!$D:$D,Dados!$B:$B,'IDGF-Fev'!$N$2)=0,"SEM MOVIMENTO","AVALIADO")</f>
        <v>AVALIADO</v>
      </c>
      <c r="H35" s="42">
        <f>IFERROR(IF($G35="SEM MOVIMENTO","",IF(G35="AVALIADO",(VLOOKUP(D35,PPM!B:J,9,FALSE)/100)*$H$2,1*$H$2)),1*$H$2)</f>
        <v>0.15</v>
      </c>
      <c r="I35" s="9">
        <f>IF($G35="SEM MOVIMENTO","",IF(AND($G35="AVALIADO",SUMIFS(Dados!$A:$A,Dados!$C:$C,$D:$D,Dados!$B:$B,$N$2,Dados!$I:$I,$3:$3)&lt;&gt;0),SUMIFS(Dados!$F:$F,Dados!$C:$C,$D:$D,Dados!$B:$B,$N$2,Dados!$I:$I,$3:$3)%*$I$2,$I$2))</f>
        <v>0.15</v>
      </c>
      <c r="J35" s="9">
        <f t="shared" si="0"/>
        <v>0.3</v>
      </c>
      <c r="K35" s="9">
        <f>IF($G35="SEM MOVIMENTO","",IF(AND($G35="AVALIADO",SUMIFS(Dados!$A:$A,Dados!$C:$C,$D:$D,Dados!$B:$B,$N$2,Dados!$I:$I,$3:$3)&lt;&gt;0),SUMIFS(Dados!$F:$F,Dados!$C:$C,$D:$D,Dados!$B:$B,$N$2,Dados!$I:$I,$3:$3)%*$K$2,$K$2))</f>
        <v>0.16000000000000003</v>
      </c>
      <c r="L35" s="9">
        <v>0.3</v>
      </c>
      <c r="M35" s="9">
        <f>IF($G35="SEM MOVIMENTO","",IF(AND($G35="AVALIADO",SUMIFS(Dados!$A:$A,Dados!$C:$C,$D:$D,Dados!$B:$B,$N$2,Dados!$I:$I,$3:$3)&lt;&gt;0),SUMIFS(Dados!$F:$F,Dados!$C:$C,$D:$D,Dados!$B:$B,$N$2,Dados!$I:$I,$3:$3)%*$M$2,$M$2))</f>
        <v>0.2</v>
      </c>
      <c r="N35" s="7">
        <f t="shared" si="1"/>
        <v>0.96</v>
      </c>
    </row>
    <row r="36" spans="1:14" ht="15.75" x14ac:dyDescent="0.25">
      <c r="A36" s="1">
        <v>2035</v>
      </c>
      <c r="B36" s="2" t="s">
        <v>130</v>
      </c>
      <c r="C36" s="1" t="s">
        <v>131</v>
      </c>
      <c r="D36" s="43">
        <v>2035</v>
      </c>
      <c r="E36" s="1" t="s">
        <v>138</v>
      </c>
      <c r="F36" s="1" t="s">
        <v>137</v>
      </c>
      <c r="G36" s="1" t="str">
        <f>IF(SUMIFS(Dados!$A:$A,Dados!$C:$C,'IDGF-Fev'!$D:$D,Dados!$B:$B,'IDGF-Fev'!$N$2)=0,"SEM MOVIMENTO","AVALIADO")</f>
        <v>AVALIADO</v>
      </c>
      <c r="H36" s="42">
        <f>IFERROR(IF($G36="SEM MOVIMENTO","",IF(G36="AVALIADO",(VLOOKUP(D36,PPM!B:J,9,FALSE)/100)*$H$2,1*$H$2)),1*$H$2)</f>
        <v>0.15</v>
      </c>
      <c r="I36" s="9">
        <f>IF($G36="SEM MOVIMENTO","",IF(AND($G36="AVALIADO",SUMIFS(Dados!$A:$A,Dados!$C:$C,$D:$D,Dados!$B:$B,$N$2,Dados!$I:$I,$3:$3)&lt;&gt;0),SUMIFS(Dados!$F:$F,Dados!$C:$C,$D:$D,Dados!$B:$B,$N$2,Dados!$I:$I,$3:$3)%*$I$2,$I$2))</f>
        <v>0.15</v>
      </c>
      <c r="J36" s="9">
        <f t="shared" ref="J36:J57" si="2">IFERROR(H36+I36,"")</f>
        <v>0.3</v>
      </c>
      <c r="K36" s="9">
        <f>IF($G36="SEM MOVIMENTO","",IF(AND($G36="AVALIADO",SUMIFS(Dados!$A:$A,Dados!$C:$C,$D:$D,Dados!$B:$B,$N$2,Dados!$I:$I,$3:$3)&lt;&gt;0),SUMIFS(Dados!$F:$F,Dados!$C:$C,$D:$D,Dados!$B:$B,$N$2,Dados!$I:$I,$3:$3)%*$K$2,$K$2))</f>
        <v>0.16000000000000003</v>
      </c>
      <c r="L36" s="9">
        <f>IF($G36="SEM MOVIMENTO","",IF(AND($G36="AVALIADO",SUMIFS(Dados!$A:$A,Dados!$C:$C,$D:$D,Dados!$B:$B,$N$2,Dados!$I:$I,$3:$3)&lt;&gt;0),SUMIFS(Dados!$F:$F,Dados!$C:$C,$D:$D,Dados!$B:$B,$N$2,Dados!$I:$I,$3:$3)%*$L$2,$L$2))</f>
        <v>0.3</v>
      </c>
      <c r="M36" s="9">
        <f>IF($G36="SEM MOVIMENTO","",IF(AND($G36="AVALIADO",SUMIFS(Dados!$A:$A,Dados!$C:$C,$D:$D,Dados!$B:$B,$N$2,Dados!$I:$I,$3:$3)&lt;&gt;0),SUMIFS(Dados!$F:$F,Dados!$C:$C,$D:$D,Dados!$B:$B,$N$2,Dados!$I:$I,$3:$3)%*$M$2,$M$2))</f>
        <v>0.2</v>
      </c>
      <c r="N36" s="7">
        <f t="shared" ref="N36:N57" si="3">SUM(J36:M36)</f>
        <v>0.96</v>
      </c>
    </row>
    <row r="37" spans="1:14" ht="15.75" x14ac:dyDescent="0.25">
      <c r="A37" s="1">
        <v>1193</v>
      </c>
      <c r="B37" s="2" t="s">
        <v>117</v>
      </c>
      <c r="C37" s="1" t="s">
        <v>118</v>
      </c>
      <c r="D37" s="43">
        <v>1193</v>
      </c>
      <c r="E37" s="1" t="s">
        <v>138</v>
      </c>
      <c r="F37" s="1" t="s">
        <v>135</v>
      </c>
      <c r="G37" s="1" t="str">
        <f>IF(SUMIFS(Dados!$A:$A,Dados!$C:$C,'IDGF-Fev'!$D:$D,Dados!$B:$B,'IDGF-Fev'!$N$2)=0,"SEM MOVIMENTO","AVALIADO")</f>
        <v>AVALIADO</v>
      </c>
      <c r="H37" s="42">
        <f>IFERROR(IF($G37="SEM MOVIMENTO","",IF(G37="AVALIADO",(VLOOKUP(D37,PPM!B:J,9,FALSE)/100)*$H$2,1*$H$2)),1*$H$2)</f>
        <v>0.15</v>
      </c>
      <c r="I37" s="9">
        <f>IF($G37="SEM MOVIMENTO","",IF(AND($G37="AVALIADO",SUMIFS(Dados!$A:$A,Dados!$C:$C,$D:$D,Dados!$B:$B,$N$2,Dados!$I:$I,$3:$3)&lt;&gt;0),SUMIFS(Dados!$F:$F,Dados!$C:$C,$D:$D,Dados!$B:$B,$N$2,Dados!$I:$I,$3:$3)%*$I$2,$I$2))</f>
        <v>0.15</v>
      </c>
      <c r="J37" s="9">
        <f t="shared" si="2"/>
        <v>0.3</v>
      </c>
      <c r="K37" s="9">
        <f>IF($G37="SEM MOVIMENTO","",IF(AND($G37="AVALIADO",SUMIFS(Dados!$A:$A,Dados!$C:$C,$D:$D,Dados!$B:$B,$N$2,Dados!$I:$I,$3:$3)&lt;&gt;0),SUMIFS(Dados!$F:$F,Dados!$C:$C,$D:$D,Dados!$B:$B,$N$2,Dados!$I:$I,$3:$3)%*$K$2,$K$2))</f>
        <v>0.16000000000000003</v>
      </c>
      <c r="L37" s="9">
        <f>IF($G37="SEM MOVIMENTO","",IF(AND($G37="AVALIADO",SUMIFS(Dados!$A:$A,Dados!$C:$C,$D:$D,Dados!$B:$B,$N$2,Dados!$I:$I,$3:$3)&lt;&gt;0),SUMIFS(Dados!$F:$F,Dados!$C:$C,$D:$D,Dados!$B:$B,$N$2,Dados!$I:$I,$3:$3)%*$L$2,$L$2))</f>
        <v>0.3</v>
      </c>
      <c r="M37" s="9">
        <f>IF($G37="SEM MOVIMENTO","",IF(AND($G37="AVALIADO",SUMIFS(Dados!$A:$A,Dados!$C:$C,$D:$D,Dados!$B:$B,$N$2,Dados!$I:$I,$3:$3)&lt;&gt;0),SUMIFS(Dados!$F:$F,Dados!$C:$C,$D:$D,Dados!$B:$B,$N$2,Dados!$I:$I,$3:$3)%*$M$2,$M$2))</f>
        <v>0.2</v>
      </c>
      <c r="N37" s="7">
        <f t="shared" si="3"/>
        <v>0.96</v>
      </c>
    </row>
    <row r="38" spans="1:14" ht="15.75" x14ac:dyDescent="0.25">
      <c r="A38" s="1">
        <v>1292</v>
      </c>
      <c r="B38" s="2" t="s">
        <v>113</v>
      </c>
      <c r="C38" s="1" t="s">
        <v>114</v>
      </c>
      <c r="D38" s="43">
        <v>1292</v>
      </c>
      <c r="E38" s="1" t="s">
        <v>138</v>
      </c>
      <c r="F38" s="1" t="s">
        <v>134</v>
      </c>
      <c r="G38" s="1" t="str">
        <f>IF(SUMIFS(Dados!$A:$A,Dados!$C:$C,'IDGF-Fev'!$D:$D,Dados!$B:$B,'IDGF-Fev'!$N$2)=0,"SEM MOVIMENTO","AVALIADO")</f>
        <v>AVALIADO</v>
      </c>
      <c r="H38" s="42">
        <f>IFERROR(IF($G38="SEM MOVIMENTO","",IF(G38="AVALIADO",(VLOOKUP(D38,PPM!B:J,9,FALSE)/100)*$H$2,1*$H$2)),1*$H$2)</f>
        <v>0.15</v>
      </c>
      <c r="I38" s="9">
        <f>IF($G38="SEM MOVIMENTO","",IF(AND($G38="AVALIADO",SUMIFS(Dados!$A:$A,Dados!$C:$C,$D:$D,Dados!$B:$B,$N$2,Dados!$I:$I,$3:$3)&lt;&gt;0),SUMIFS(Dados!$F:$F,Dados!$C:$C,$D:$D,Dados!$B:$B,$N$2,Dados!$I:$I,$3:$3)%*$I$2,$I$2))</f>
        <v>0.15</v>
      </c>
      <c r="J38" s="9">
        <f t="shared" si="2"/>
        <v>0.3</v>
      </c>
      <c r="K38" s="9">
        <f>IF($G38="SEM MOVIMENTO","",IF(AND($G38="AVALIADO",SUMIFS(Dados!$A:$A,Dados!$C:$C,$D:$D,Dados!$B:$B,$N$2,Dados!$I:$I,$3:$3)&lt;&gt;0),SUMIFS(Dados!$F:$F,Dados!$C:$C,$D:$D,Dados!$B:$B,$N$2,Dados!$I:$I,$3:$3)%*$K$2,$K$2))</f>
        <v>0.16000000000000003</v>
      </c>
      <c r="L38" s="9">
        <f>IF($G38="SEM MOVIMENTO","",IF(AND($G38="AVALIADO",SUMIFS(Dados!$A:$A,Dados!$C:$C,$D:$D,Dados!$B:$B,$N$2,Dados!$I:$I,$3:$3)&lt;&gt;0),SUMIFS(Dados!$F:$F,Dados!$C:$C,$D:$D,Dados!$B:$B,$N$2,Dados!$I:$I,$3:$3)%*$L$2,$L$2))</f>
        <v>0.3</v>
      </c>
      <c r="M38" s="9">
        <f>IF($G38="SEM MOVIMENTO","",IF(AND($G38="AVALIADO",SUMIFS(Dados!$A:$A,Dados!$C:$C,$D:$D,Dados!$B:$B,$N$2,Dados!$I:$I,$3:$3)&lt;&gt;0),SUMIFS(Dados!$F:$F,Dados!$C:$C,$D:$D,Dados!$B:$B,$N$2,Dados!$I:$I,$3:$3)%*$M$2,$M$2))</f>
        <v>0.2</v>
      </c>
      <c r="N38" s="7">
        <f t="shared" si="3"/>
        <v>0.96</v>
      </c>
    </row>
    <row r="39" spans="1:14" ht="15.75" x14ac:dyDescent="0.25">
      <c r="A39" s="1">
        <v>1298</v>
      </c>
      <c r="B39" s="2" t="s">
        <v>30</v>
      </c>
      <c r="C39" s="1" t="s">
        <v>31</v>
      </c>
      <c r="D39" s="43">
        <v>1298</v>
      </c>
      <c r="E39" s="1" t="s">
        <v>90</v>
      </c>
      <c r="F39" s="1" t="s">
        <v>32</v>
      </c>
      <c r="G39" s="1" t="str">
        <f>IF(SUMIFS(Dados!$A:$A,Dados!$C:$C,'IDGF-Fev'!$D:$D,Dados!$B:$B,'IDGF-Fev'!$N$2)=0,"SEM MOVIMENTO","AVALIADO")</f>
        <v>AVALIADO</v>
      </c>
      <c r="H39" s="42">
        <f>IFERROR(IF($G39="SEM MOVIMENTO","",IF(G39="AVALIADO",(VLOOKUP(D39,PPM!B:J,9,FALSE)/100)*$H$2,1*$H$2)),1*$H$2)</f>
        <v>0.15</v>
      </c>
      <c r="I39" s="9">
        <f>IF($G39="SEM MOVIMENTO","",IF(AND($G39="AVALIADO",SUMIFS(Dados!$A:$A,Dados!$C:$C,$D:$D,Dados!$B:$B,$N$2,Dados!$I:$I,$3:$3)&lt;&gt;0),SUMIFS(Dados!$F:$F,Dados!$C:$C,$D:$D,Dados!$B:$B,$N$2,Dados!$I:$I,$3:$3)%*$I$2,$I$2))</f>
        <v>0.15</v>
      </c>
      <c r="J39" s="9">
        <f t="shared" si="2"/>
        <v>0.3</v>
      </c>
      <c r="K39" s="9">
        <f>IF($G39="SEM MOVIMENTO","",IF(AND($G39="AVALIADO",SUMIFS(Dados!$A:$A,Dados!$C:$C,$D:$D,Dados!$B:$B,$N$2,Dados!$I:$I,$3:$3)&lt;&gt;0),SUMIFS(Dados!$F:$F,Dados!$C:$C,$D:$D,Dados!$B:$B,$N$2,Dados!$I:$I,$3:$3)%*$K$2,$K$2))</f>
        <v>0.18000000000000002</v>
      </c>
      <c r="L39" s="9">
        <f>IF($G39="SEM MOVIMENTO","",IF(AND($G39="AVALIADO",SUMIFS(Dados!$A:$A,Dados!$C:$C,$D:$D,Dados!$B:$B,$N$2,Dados!$I:$I,$3:$3)&lt;&gt;0),SUMIFS(Dados!$F:$F,Dados!$C:$C,$D:$D,Dados!$B:$B,$N$2,Dados!$I:$I,$3:$3)%*$L$2,$L$2))</f>
        <v>0.3</v>
      </c>
      <c r="M39" s="9">
        <f>IF($G39="SEM MOVIMENTO","",IF(AND($G39="AVALIADO",SUMIFS(Dados!$A:$A,Dados!$C:$C,$D:$D,Dados!$B:$B,$N$2,Dados!$I:$I,$3:$3)&lt;&gt;0),SUMIFS(Dados!$F:$F,Dados!$C:$C,$D:$D,Dados!$B:$B,$N$2,Dados!$I:$I,$3:$3)%*$M$2,$M$2))</f>
        <v>0.2</v>
      </c>
      <c r="N39" s="7">
        <f t="shared" si="3"/>
        <v>0.98</v>
      </c>
    </row>
    <row r="40" spans="1:14" ht="15.75" x14ac:dyDescent="0.25">
      <c r="A40" s="1">
        <v>1428</v>
      </c>
      <c r="B40" s="2" t="s">
        <v>81</v>
      </c>
      <c r="C40" s="1" t="s">
        <v>82</v>
      </c>
      <c r="D40" s="43">
        <v>1428</v>
      </c>
      <c r="E40" s="1" t="s">
        <v>90</v>
      </c>
      <c r="F40" s="1" t="s">
        <v>80</v>
      </c>
      <c r="G40" s="1" t="str">
        <f>IF(SUMIFS(Dados!$A:$A,Dados!$C:$C,'IDGF-Fev'!$D:$D,Dados!$B:$B,'IDGF-Fev'!$N$2)=0,"SEM MOVIMENTO","AVALIADO")</f>
        <v>AVALIADO</v>
      </c>
      <c r="H40" s="42">
        <f>IFERROR(IF($G40="SEM MOVIMENTO","",IF(G40="AVALIADO",(VLOOKUP(D40,PPM!B:J,9,FALSE)/100)*$H$2,1*$H$2)),1*$H$2)</f>
        <v>0.15</v>
      </c>
      <c r="I40" s="9">
        <f>IF($G40="SEM MOVIMENTO","",IF(AND($G40="AVALIADO",SUMIFS(Dados!$A:$A,Dados!$C:$C,$D:$D,Dados!$B:$B,$N$2,Dados!$I:$I,$3:$3)&lt;&gt;0),SUMIFS(Dados!$F:$F,Dados!$C:$C,$D:$D,Dados!$B:$B,$N$2,Dados!$I:$I,$3:$3)%*$I$2,$I$2))</f>
        <v>0.15</v>
      </c>
      <c r="J40" s="9">
        <f t="shared" si="2"/>
        <v>0.3</v>
      </c>
      <c r="K40" s="9">
        <f>IF($G40="SEM MOVIMENTO","",IF(AND($G40="AVALIADO",SUMIFS(Dados!$A:$A,Dados!$C:$C,$D:$D,Dados!$B:$B,$N$2,Dados!$I:$I,$3:$3)&lt;&gt;0),SUMIFS(Dados!$F:$F,Dados!$C:$C,$D:$D,Dados!$B:$B,$N$2,Dados!$I:$I,$3:$3)%*$K$2,$K$2))</f>
        <v>0.18000000000000002</v>
      </c>
      <c r="L40" s="9">
        <f>IF($G40="SEM MOVIMENTO","",IF(AND($G40="AVALIADO",SUMIFS(Dados!$A:$A,Dados!$C:$C,$D:$D,Dados!$B:$B,$N$2,Dados!$I:$I,$3:$3)&lt;&gt;0),SUMIFS(Dados!$F:$F,Dados!$C:$C,$D:$D,Dados!$B:$B,$N$2,Dados!$I:$I,$3:$3)%*$L$2,$L$2))</f>
        <v>0.3</v>
      </c>
      <c r="M40" s="9">
        <f>IF($G40="SEM MOVIMENTO","",IF(AND($G40="AVALIADO",SUMIFS(Dados!$A:$A,Dados!$C:$C,$D:$D,Dados!$B:$B,$N$2,Dados!$I:$I,$3:$3)&lt;&gt;0),SUMIFS(Dados!$F:$F,Dados!$C:$C,$D:$D,Dados!$B:$B,$N$2,Dados!$I:$I,$3:$3)%*$M$2,$M$2))</f>
        <v>0.2</v>
      </c>
      <c r="N40" s="7">
        <f t="shared" si="3"/>
        <v>0.98</v>
      </c>
    </row>
    <row r="41" spans="1:14" ht="15.75" x14ac:dyDescent="0.25">
      <c r="A41" s="1">
        <v>1495</v>
      </c>
      <c r="B41" s="2" t="s">
        <v>15</v>
      </c>
      <c r="C41" s="1" t="s">
        <v>16</v>
      </c>
      <c r="D41" s="43">
        <v>1495</v>
      </c>
      <c r="E41" s="1" t="s">
        <v>90</v>
      </c>
      <c r="F41" s="1" t="s">
        <v>17</v>
      </c>
      <c r="G41" s="1" t="str">
        <f>IF(SUMIFS(Dados!$A:$A,Dados!$C:$C,'IDGF-Fev'!$D:$D,Dados!$B:$B,'IDGF-Fev'!$N$2)=0,"SEM MOVIMENTO","AVALIADO")</f>
        <v>AVALIADO</v>
      </c>
      <c r="H41" s="42">
        <f>IFERROR(IF($G41="SEM MOVIMENTO","",IF(G41="AVALIADO",(VLOOKUP(D41,PPM!B:J,9,FALSE)/100)*$H$2,1*$H$2)),1*$H$2)</f>
        <v>0.15</v>
      </c>
      <c r="I41" s="9">
        <f>IF($G41="SEM MOVIMENTO","",IF(AND($G41="AVALIADO",SUMIFS(Dados!$A:$A,Dados!$C:$C,$D:$D,Dados!$B:$B,$N$2,Dados!$I:$I,$3:$3)&lt;&gt;0),SUMIFS(Dados!$F:$F,Dados!$C:$C,$D:$D,Dados!$B:$B,$N$2,Dados!$I:$I,$3:$3)%*$I$2,$I$2))</f>
        <v>0.15</v>
      </c>
      <c r="J41" s="9">
        <f t="shared" si="2"/>
        <v>0.3</v>
      </c>
      <c r="K41" s="9">
        <f>IF($G41="SEM MOVIMENTO","",IF(AND($G41="AVALIADO",SUMIFS(Dados!$A:$A,Dados!$C:$C,$D:$D,Dados!$B:$B,$N$2,Dados!$I:$I,$3:$3)&lt;&gt;0),SUMIFS(Dados!$F:$F,Dados!$C:$C,$D:$D,Dados!$B:$B,$N$2,Dados!$I:$I,$3:$3)%*$K$2,$K$2))</f>
        <v>0.18000000000000002</v>
      </c>
      <c r="L41" s="9">
        <f>IF($G41="SEM MOVIMENTO","",IF(AND($G41="AVALIADO",SUMIFS(Dados!$A:$A,Dados!$C:$C,$D:$D,Dados!$B:$B,$N$2,Dados!$I:$I,$3:$3)&lt;&gt;0),SUMIFS(Dados!$F:$F,Dados!$C:$C,$D:$D,Dados!$B:$B,$N$2,Dados!$I:$I,$3:$3)%*$L$2,$L$2))</f>
        <v>0.3</v>
      </c>
      <c r="M41" s="9">
        <f>IF($G41="SEM MOVIMENTO","",IF(AND($G41="AVALIADO",SUMIFS(Dados!$A:$A,Dados!$C:$C,$D:$D,Dados!$B:$B,$N$2,Dados!$I:$I,$3:$3)&lt;&gt;0),SUMIFS(Dados!$F:$F,Dados!$C:$C,$D:$D,Dados!$B:$B,$N$2,Dados!$I:$I,$3:$3)%*$M$2,$M$2))</f>
        <v>0.2</v>
      </c>
      <c r="N41" s="7">
        <f t="shared" si="3"/>
        <v>0.98</v>
      </c>
    </row>
    <row r="42" spans="1:14" ht="15.75" x14ac:dyDescent="0.25">
      <c r="A42" s="1">
        <v>1806</v>
      </c>
      <c r="B42" s="2" t="s">
        <v>4</v>
      </c>
      <c r="C42" s="1" t="s">
        <v>5</v>
      </c>
      <c r="D42" s="43">
        <v>1806</v>
      </c>
      <c r="E42" s="1" t="s">
        <v>89</v>
      </c>
      <c r="F42" s="1" t="s">
        <v>6</v>
      </c>
      <c r="G42" s="1" t="str">
        <f>IF(SUMIFS(Dados!$A:$A,Dados!$C:$C,'IDGF-Fev'!$D:$D,Dados!$B:$B,'IDGF-Fev'!$N$2)=0,"SEM MOVIMENTO","AVALIADO")</f>
        <v>AVALIADO</v>
      </c>
      <c r="H42" s="42">
        <f>IFERROR(IF($G42="SEM MOVIMENTO","",IF(G42="AVALIADO",(VLOOKUP(D42,PPM!B:J,9,FALSE)/100)*$H$2,1*$H$2)),1*$H$2)</f>
        <v>0.15</v>
      </c>
      <c r="I42" s="9">
        <f>IF($G42="SEM MOVIMENTO","",IF(AND($G42="AVALIADO",SUMIFS(Dados!$A:$A,Dados!$C:$C,$D:$D,Dados!$B:$B,$N$2,Dados!$I:$I,$3:$3)&lt;&gt;0),SUMIFS(Dados!$F:$F,Dados!$C:$C,$D:$D,Dados!$B:$B,$N$2,Dados!$I:$I,$3:$3)%*$I$2,$I$2))</f>
        <v>0.15</v>
      </c>
      <c r="J42" s="9">
        <f t="shared" si="2"/>
        <v>0.3</v>
      </c>
      <c r="K42" s="9">
        <f>IF($G42="SEM MOVIMENTO","",IF(AND($G42="AVALIADO",SUMIFS(Dados!$A:$A,Dados!$C:$C,$D:$D,Dados!$B:$B,$N$2,Dados!$I:$I,$3:$3)&lt;&gt;0),SUMIFS(Dados!$F:$F,Dados!$C:$C,$D:$D,Dados!$B:$B,$N$2,Dados!$I:$I,$3:$3)%*$K$2,$K$2))</f>
        <v>0.18000000000000002</v>
      </c>
      <c r="L42" s="9">
        <f>IF($G42="SEM MOVIMENTO","",IF(AND($G42="AVALIADO",SUMIFS(Dados!$A:$A,Dados!$C:$C,$D:$D,Dados!$B:$B,$N$2,Dados!$I:$I,$3:$3)&lt;&gt;0),SUMIFS(Dados!$F:$F,Dados!$C:$C,$D:$D,Dados!$B:$B,$N$2,Dados!$I:$I,$3:$3)%*$L$2,$L$2))</f>
        <v>0.3</v>
      </c>
      <c r="M42" s="9">
        <f>IF($G42="SEM MOVIMENTO","",IF(AND($G42="AVALIADO",SUMIFS(Dados!$A:$A,Dados!$C:$C,$D:$D,Dados!$B:$B,$N$2,Dados!$I:$I,$3:$3)&lt;&gt;0),SUMIFS(Dados!$F:$F,Dados!$C:$C,$D:$D,Dados!$B:$B,$N$2,Dados!$I:$I,$3:$3)%*$M$2,$M$2))</f>
        <v>0.2</v>
      </c>
      <c r="N42" s="7">
        <f t="shared" si="3"/>
        <v>0.98</v>
      </c>
    </row>
    <row r="43" spans="1:14" ht="15.75" x14ac:dyDescent="0.25">
      <c r="A43" s="1">
        <v>2040</v>
      </c>
      <c r="B43" s="2" t="s">
        <v>7</v>
      </c>
      <c r="C43" s="1" t="s">
        <v>8</v>
      </c>
      <c r="D43" s="43">
        <v>2040</v>
      </c>
      <c r="E43" s="1" t="s">
        <v>89</v>
      </c>
      <c r="F43" s="1" t="s">
        <v>6</v>
      </c>
      <c r="G43" s="1" t="str">
        <f>IF(SUMIFS(Dados!$A:$A,Dados!$C:$C,'IDGF-Fev'!$D:$D,Dados!$B:$B,'IDGF-Fev'!$N$2)=0,"SEM MOVIMENTO","AVALIADO")</f>
        <v>AVALIADO</v>
      </c>
      <c r="H43" s="42">
        <f>IFERROR(IF($G43="SEM MOVIMENTO","",IF(G43="AVALIADO",(VLOOKUP(D43,PPM!B:J,9,FALSE)/100)*$H$2,1*$H$2)),1*$H$2)</f>
        <v>0.15</v>
      </c>
      <c r="I43" s="9">
        <f>IF($G43="SEM MOVIMENTO","",IF(AND($G43="AVALIADO",SUMIFS(Dados!$A:$A,Dados!$C:$C,$D:$D,Dados!$B:$B,$N$2,Dados!$I:$I,$3:$3)&lt;&gt;0),SUMIFS(Dados!$F:$F,Dados!$C:$C,$D:$D,Dados!$B:$B,$N$2,Dados!$I:$I,$3:$3)%*$I$2,$I$2))</f>
        <v>0.15</v>
      </c>
      <c r="J43" s="9">
        <f t="shared" si="2"/>
        <v>0.3</v>
      </c>
      <c r="K43" s="9">
        <f>IF($G43="SEM MOVIMENTO","",IF(AND($G43="AVALIADO",SUMIFS(Dados!$A:$A,Dados!$C:$C,$D:$D,Dados!$B:$B,$N$2,Dados!$I:$I,$3:$3)&lt;&gt;0),SUMIFS(Dados!$F:$F,Dados!$C:$C,$D:$D,Dados!$B:$B,$N$2,Dados!$I:$I,$3:$3)%*$K$2,$K$2))</f>
        <v>0.18000000000000002</v>
      </c>
      <c r="L43" s="9">
        <f>IF($G43="SEM MOVIMENTO","",IF(AND($G43="AVALIADO",SUMIFS(Dados!$A:$A,Dados!$C:$C,$D:$D,Dados!$B:$B,$N$2,Dados!$I:$I,$3:$3)&lt;&gt;0),SUMIFS(Dados!$F:$F,Dados!$C:$C,$D:$D,Dados!$B:$B,$N$2,Dados!$I:$I,$3:$3)%*$L$2,$L$2))</f>
        <v>0.3</v>
      </c>
      <c r="M43" s="9">
        <f>IF($G43="SEM MOVIMENTO","",IF(AND($G43="AVALIADO",SUMIFS(Dados!$A:$A,Dados!$C:$C,$D:$D,Dados!$B:$B,$N$2,Dados!$I:$I,$3:$3)&lt;&gt;0),SUMIFS(Dados!$F:$F,Dados!$C:$C,$D:$D,Dados!$B:$B,$N$2,Dados!$I:$I,$3:$3)%*$M$2,$M$2))</f>
        <v>0.2</v>
      </c>
      <c r="N43" s="7">
        <f t="shared" si="3"/>
        <v>0.98</v>
      </c>
    </row>
    <row r="44" spans="1:14" ht="15.75" x14ac:dyDescent="0.25">
      <c r="A44" s="1">
        <v>1903</v>
      </c>
      <c r="B44" s="2" t="s">
        <v>99</v>
      </c>
      <c r="C44" s="1" t="s">
        <v>100</v>
      </c>
      <c r="D44" s="43">
        <v>1903</v>
      </c>
      <c r="E44" s="1" t="s">
        <v>89</v>
      </c>
      <c r="F44" s="1" t="s">
        <v>94</v>
      </c>
      <c r="G44" s="1" t="str">
        <f>IF(SUMIFS(Dados!$A:$A,Dados!$C:$C,'IDGF-Fev'!$D:$D,Dados!$B:$B,'IDGF-Fev'!$N$2)=0,"SEM MOVIMENTO","AVALIADO")</f>
        <v>AVALIADO</v>
      </c>
      <c r="H44" s="42">
        <f>IFERROR(IF($G44="SEM MOVIMENTO","",IF(G44="AVALIADO",(VLOOKUP(D44,PPM!B:J,9,FALSE)/100)*$H$2,1*$H$2)),1*$H$2)</f>
        <v>0.15</v>
      </c>
      <c r="I44" s="9">
        <f>IF($G44="SEM MOVIMENTO","",IF(AND($G44="AVALIADO",SUMIFS(Dados!$A:$A,Dados!$C:$C,$D:$D,Dados!$B:$B,$N$2,Dados!$I:$I,$3:$3)&lt;&gt;0),SUMIFS(Dados!$F:$F,Dados!$C:$C,$D:$D,Dados!$B:$B,$N$2,Dados!$I:$I,$3:$3)%*$I$2,$I$2))</f>
        <v>0.15</v>
      </c>
      <c r="J44" s="9">
        <f t="shared" si="2"/>
        <v>0.3</v>
      </c>
      <c r="K44" s="9">
        <f>IF($G44="SEM MOVIMENTO","",IF(AND($G44="AVALIADO",SUMIFS(Dados!$A:$A,Dados!$C:$C,$D:$D,Dados!$B:$B,$N$2,Dados!$I:$I,$3:$3)&lt;&gt;0),SUMIFS(Dados!$F:$F,Dados!$C:$C,$D:$D,Dados!$B:$B,$N$2,Dados!$I:$I,$3:$3)%*$K$2,$K$2))</f>
        <v>0.18000000000000002</v>
      </c>
      <c r="L44" s="9">
        <f>IF($G44="SEM MOVIMENTO","",IF(AND($G44="AVALIADO",SUMIFS(Dados!$A:$A,Dados!$C:$C,$D:$D,Dados!$B:$B,$N$2,Dados!$I:$I,$3:$3)&lt;&gt;0),SUMIFS(Dados!$F:$F,Dados!$C:$C,$D:$D,Dados!$B:$B,$N$2,Dados!$I:$I,$3:$3)%*$L$2,$L$2))</f>
        <v>0.3</v>
      </c>
      <c r="M44" s="9">
        <f>IF($G44="SEM MOVIMENTO","",IF(AND($G44="AVALIADO",SUMIFS(Dados!$A:$A,Dados!$C:$C,$D:$D,Dados!$B:$B,$N$2,Dados!$I:$I,$3:$3)&lt;&gt;0),SUMIFS(Dados!$F:$F,Dados!$C:$C,$D:$D,Dados!$B:$B,$N$2,Dados!$I:$I,$3:$3)%*$M$2,$M$2))</f>
        <v>0.2</v>
      </c>
      <c r="N44" s="7">
        <f t="shared" si="3"/>
        <v>0.98</v>
      </c>
    </row>
    <row r="45" spans="1:14" ht="15.75" x14ac:dyDescent="0.25">
      <c r="A45" s="1">
        <v>2541</v>
      </c>
      <c r="B45" s="2" t="s">
        <v>9</v>
      </c>
      <c r="C45" s="1" t="s">
        <v>10</v>
      </c>
      <c r="D45" s="43">
        <v>2541</v>
      </c>
      <c r="E45" s="1" t="s">
        <v>89</v>
      </c>
      <c r="F45" s="1" t="s">
        <v>6</v>
      </c>
      <c r="G45" s="1" t="str">
        <f>IF(SUMIFS(Dados!$A:$A,Dados!$C:$C,'IDGF-Fev'!$D:$D,Dados!$B:$B,'IDGF-Fev'!$N$2)=0,"SEM MOVIMENTO","AVALIADO")</f>
        <v>AVALIADO</v>
      </c>
      <c r="H45" s="42">
        <f>IFERROR(IF($G45="SEM MOVIMENTO","",IF(G45="AVALIADO",(VLOOKUP(D45,PPM!B:J,9,FALSE)/100)*$H$2,1*$H$2)),1*$H$2)</f>
        <v>0.15</v>
      </c>
      <c r="I45" s="9">
        <f>IF($G45="SEM MOVIMENTO","",IF(AND($G45="AVALIADO",SUMIFS(Dados!$A:$A,Dados!$C:$C,$D:$D,Dados!$B:$B,$N$2,Dados!$I:$I,$3:$3)&lt;&gt;0),SUMIFS(Dados!$F:$F,Dados!$C:$C,$D:$D,Dados!$B:$B,$N$2,Dados!$I:$I,$3:$3)%*$I$2,$I$2))</f>
        <v>0.15</v>
      </c>
      <c r="J45" s="9">
        <f t="shared" si="2"/>
        <v>0.3</v>
      </c>
      <c r="K45" s="9">
        <f>IF($G45="SEM MOVIMENTO","",IF(AND($G45="AVALIADO",SUMIFS(Dados!$A:$A,Dados!$C:$C,$D:$D,Dados!$B:$B,$N$2,Dados!$I:$I,$3:$3)&lt;&gt;0),SUMIFS(Dados!$F:$F,Dados!$C:$C,$D:$D,Dados!$B:$B,$N$2,Dados!$I:$I,$3:$3)%*$K$2,$K$2))</f>
        <v>0.18000000000000002</v>
      </c>
      <c r="L45" s="9">
        <f>IF($G45="SEM MOVIMENTO","",IF(AND($G45="AVALIADO",SUMIFS(Dados!$A:$A,Dados!$C:$C,$D:$D,Dados!$B:$B,$N$2,Dados!$I:$I,$3:$3)&lt;&gt;0),SUMIFS(Dados!$F:$F,Dados!$C:$C,$D:$D,Dados!$B:$B,$N$2,Dados!$I:$I,$3:$3)%*$L$2,$L$2))</f>
        <v>0.3</v>
      </c>
      <c r="M45" s="9">
        <f>IF($G45="SEM MOVIMENTO","",IF(AND($G45="AVALIADO",SUMIFS(Dados!$A:$A,Dados!$C:$C,$D:$D,Dados!$B:$B,$N$2,Dados!$I:$I,$3:$3)&lt;&gt;0),SUMIFS(Dados!$F:$F,Dados!$C:$C,$D:$D,Dados!$B:$B,$N$2,Dados!$I:$I,$3:$3)%*$M$2,$M$2))</f>
        <v>0.2</v>
      </c>
      <c r="N45" s="7">
        <f t="shared" si="3"/>
        <v>0.98</v>
      </c>
    </row>
    <row r="46" spans="1:14" ht="15.75" x14ac:dyDescent="0.25">
      <c r="A46" s="1">
        <v>1827</v>
      </c>
      <c r="B46" s="2" t="s">
        <v>13</v>
      </c>
      <c r="C46" s="1" t="s">
        <v>14</v>
      </c>
      <c r="D46" s="43">
        <v>1827</v>
      </c>
      <c r="E46" s="1" t="s">
        <v>89</v>
      </c>
      <c r="F46" s="1" t="s">
        <v>6</v>
      </c>
      <c r="G46" s="1" t="str">
        <f>IF(SUMIFS(Dados!$A:$A,Dados!$C:$C,'IDGF-Fev'!$D:$D,Dados!$B:$B,'IDGF-Fev'!$N$2)=0,"SEM MOVIMENTO","AVALIADO")</f>
        <v>AVALIADO</v>
      </c>
      <c r="H46" s="42">
        <f>IFERROR(IF($G46="SEM MOVIMENTO","",IF(G46="AVALIADO",(VLOOKUP(D46,PPM!B:J,9,FALSE)/100)*$H$2,1*$H$2)),1*$H$2)</f>
        <v>0.15</v>
      </c>
      <c r="I46" s="9">
        <f>IF($G46="SEM MOVIMENTO","",IF(AND($G46="AVALIADO",SUMIFS(Dados!$A:$A,Dados!$C:$C,$D:$D,Dados!$B:$B,$N$2,Dados!$I:$I,$3:$3)&lt;&gt;0),SUMIFS(Dados!$F:$F,Dados!$C:$C,$D:$D,Dados!$B:$B,$N$2,Dados!$I:$I,$3:$3)%*$I$2,$I$2))</f>
        <v>0.15</v>
      </c>
      <c r="J46" s="9">
        <f t="shared" si="2"/>
        <v>0.3</v>
      </c>
      <c r="K46" s="9">
        <f>IF($G46="SEM MOVIMENTO","",IF(AND($G46="AVALIADO",SUMIFS(Dados!$A:$A,Dados!$C:$C,$D:$D,Dados!$B:$B,$N$2,Dados!$I:$I,$3:$3)&lt;&gt;0),SUMIFS(Dados!$F:$F,Dados!$C:$C,$D:$D,Dados!$B:$B,$N$2,Dados!$I:$I,$3:$3)%*$K$2,$K$2))</f>
        <v>0.18000000000000002</v>
      </c>
      <c r="L46" s="9">
        <f>IF($G46="SEM MOVIMENTO","",IF(AND($G46="AVALIADO",SUMIFS(Dados!$A:$A,Dados!$C:$C,$D:$D,Dados!$B:$B,$N$2,Dados!$I:$I,$3:$3)&lt;&gt;0),SUMIFS(Dados!$F:$F,Dados!$C:$C,$D:$D,Dados!$B:$B,$N$2,Dados!$I:$I,$3:$3)%*$L$2,$L$2))</f>
        <v>0.3</v>
      </c>
      <c r="M46" s="9">
        <f>IF($G46="SEM MOVIMENTO","",IF(AND($G46="AVALIADO",SUMIFS(Dados!$A:$A,Dados!$C:$C,$D:$D,Dados!$B:$B,$N$2,Dados!$I:$I,$3:$3)&lt;&gt;0),SUMIFS(Dados!$F:$F,Dados!$C:$C,$D:$D,Dados!$B:$B,$N$2,Dados!$I:$I,$3:$3)%*$M$2,$M$2))</f>
        <v>0.2</v>
      </c>
      <c r="N46" s="7">
        <f t="shared" si="3"/>
        <v>0.98</v>
      </c>
    </row>
    <row r="47" spans="1:14" ht="15.75" x14ac:dyDescent="0.25">
      <c r="A47" s="1">
        <v>1280</v>
      </c>
      <c r="B47" s="2" t="s">
        <v>53</v>
      </c>
      <c r="C47" s="1" t="s">
        <v>54</v>
      </c>
      <c r="D47" s="43">
        <v>1280</v>
      </c>
      <c r="E47" s="1" t="s">
        <v>89</v>
      </c>
      <c r="F47" s="1" t="s">
        <v>55</v>
      </c>
      <c r="G47" s="1" t="str">
        <f>IF(SUMIFS(Dados!$A:$A,Dados!$C:$C,'IDGF-Fev'!$D:$D,Dados!$B:$B,'IDGF-Fev'!$N$2)=0,"SEM MOVIMENTO","AVALIADO")</f>
        <v>AVALIADO</v>
      </c>
      <c r="H47" s="42">
        <f>IFERROR(IF($G47="SEM MOVIMENTO","",IF(G47="AVALIADO",(VLOOKUP(D47,PPM!B:J,9,FALSE)/100)*$H$2,1*$H$2)),1*$H$2)</f>
        <v>0.15</v>
      </c>
      <c r="I47" s="9">
        <f>IF($G47="SEM MOVIMENTO","",IF(AND($G47="AVALIADO",SUMIFS(Dados!$A:$A,Dados!$C:$C,$D:$D,Dados!$B:$B,$N$2,Dados!$I:$I,$3:$3)&lt;&gt;0),SUMIFS(Dados!$F:$F,Dados!$C:$C,$D:$D,Dados!$B:$B,$N$2,Dados!$I:$I,$3:$3)%*$I$2,$I$2))</f>
        <v>0.15</v>
      </c>
      <c r="J47" s="9">
        <f t="shared" si="2"/>
        <v>0.3</v>
      </c>
      <c r="K47" s="9">
        <f>IF($G47="SEM MOVIMENTO","",IF(AND($G47="AVALIADO",SUMIFS(Dados!$A:$A,Dados!$C:$C,$D:$D,Dados!$B:$B,$N$2,Dados!$I:$I,$3:$3)&lt;&gt;0),SUMIFS(Dados!$F:$F,Dados!$C:$C,$D:$D,Dados!$B:$B,$N$2,Dados!$I:$I,$3:$3)%*$K$2,$K$2))</f>
        <v>0.18000000000000002</v>
      </c>
      <c r="L47" s="9">
        <f>IF($G47="SEM MOVIMENTO","",IF(AND($G47="AVALIADO",SUMIFS(Dados!$A:$A,Dados!$C:$C,$D:$D,Dados!$B:$B,$N$2,Dados!$I:$I,$3:$3)&lt;&gt;0),SUMIFS(Dados!$F:$F,Dados!$C:$C,$D:$D,Dados!$B:$B,$N$2,Dados!$I:$I,$3:$3)%*$L$2,$L$2))</f>
        <v>0.3</v>
      </c>
      <c r="M47" s="9">
        <f>IF($G47="SEM MOVIMENTO","",IF(AND($G47="AVALIADO",SUMIFS(Dados!$A:$A,Dados!$C:$C,$D:$D,Dados!$B:$B,$N$2,Dados!$I:$I,$3:$3)&lt;&gt;0),SUMIFS(Dados!$F:$F,Dados!$C:$C,$D:$D,Dados!$B:$B,$N$2,Dados!$I:$I,$3:$3)%*$M$2,$M$2))</f>
        <v>0.2</v>
      </c>
      <c r="N47" s="7">
        <f t="shared" si="3"/>
        <v>0.98</v>
      </c>
    </row>
    <row r="48" spans="1:14" ht="15.75" x14ac:dyDescent="0.25">
      <c r="A48" s="1">
        <v>1402</v>
      </c>
      <c r="B48" s="2" t="s">
        <v>56</v>
      </c>
      <c r="C48" s="1" t="s">
        <v>57</v>
      </c>
      <c r="D48" s="43">
        <v>1402</v>
      </c>
      <c r="E48" s="1" t="s">
        <v>89</v>
      </c>
      <c r="F48" s="1" t="s">
        <v>58</v>
      </c>
      <c r="G48" s="1" t="str">
        <f>IF(SUMIFS(Dados!$A:$A,Dados!$C:$C,'IDGF-Fev'!$D:$D,Dados!$B:$B,'IDGF-Fev'!$N$2)=0,"SEM MOVIMENTO","AVALIADO")</f>
        <v>AVALIADO</v>
      </c>
      <c r="H48" s="42">
        <f>IFERROR(IF($G48="SEM MOVIMENTO","",IF(G48="AVALIADO",(VLOOKUP(D48,PPM!B:J,9,FALSE)/100)*$H$2,1*$H$2)),1*$H$2)</f>
        <v>0.15</v>
      </c>
      <c r="I48" s="9">
        <f>IF($G48="SEM MOVIMENTO","",IF(AND($G48="AVALIADO",SUMIFS(Dados!$A:$A,Dados!$C:$C,$D:$D,Dados!$B:$B,$N$2,Dados!$I:$I,$3:$3)&lt;&gt;0),SUMIFS(Dados!$F:$F,Dados!$C:$C,$D:$D,Dados!$B:$B,$N$2,Dados!$I:$I,$3:$3)%*$I$2,$I$2))</f>
        <v>0.15</v>
      </c>
      <c r="J48" s="9">
        <f t="shared" si="2"/>
        <v>0.3</v>
      </c>
      <c r="K48" s="9">
        <f>IF($G48="SEM MOVIMENTO","",IF(AND($G48="AVALIADO",SUMIFS(Dados!$A:$A,Dados!$C:$C,$D:$D,Dados!$B:$B,$N$2,Dados!$I:$I,$3:$3)&lt;&gt;0),SUMIFS(Dados!$F:$F,Dados!$C:$C,$D:$D,Dados!$B:$B,$N$2,Dados!$I:$I,$3:$3)%*$K$2,$K$2))</f>
        <v>0.18000000000000002</v>
      </c>
      <c r="L48" s="9">
        <f>IF($G48="SEM MOVIMENTO","",IF(AND($G48="AVALIADO",SUMIFS(Dados!$A:$A,Dados!$C:$C,$D:$D,Dados!$B:$B,$N$2,Dados!$I:$I,$3:$3)&lt;&gt;0),SUMIFS(Dados!$F:$F,Dados!$C:$C,$D:$D,Dados!$B:$B,$N$2,Dados!$I:$I,$3:$3)%*$L$2,$L$2))</f>
        <v>0.3</v>
      </c>
      <c r="M48" s="9">
        <f>IF($G48="SEM MOVIMENTO","",IF(AND($G48="AVALIADO",SUMIFS(Dados!$A:$A,Dados!$C:$C,$D:$D,Dados!$B:$B,$N$2,Dados!$I:$I,$3:$3)&lt;&gt;0),SUMIFS(Dados!$F:$F,Dados!$C:$C,$D:$D,Dados!$B:$B,$N$2,Dados!$I:$I,$3:$3)%*$M$2,$M$2))</f>
        <v>0.2</v>
      </c>
      <c r="N48" s="7">
        <f t="shared" si="3"/>
        <v>0.98</v>
      </c>
    </row>
    <row r="49" spans="1:14" ht="15.75" x14ac:dyDescent="0.25">
      <c r="A49" s="1">
        <v>1219</v>
      </c>
      <c r="B49" s="3" t="s">
        <v>68</v>
      </c>
      <c r="C49" s="1" t="s">
        <v>69</v>
      </c>
      <c r="D49" s="43">
        <v>1219</v>
      </c>
      <c r="E49" s="1" t="s">
        <v>91</v>
      </c>
      <c r="F49" s="1" t="s">
        <v>70</v>
      </c>
      <c r="G49" s="1" t="str">
        <f>IF(SUMIFS(Dados!$A:$A,Dados!$C:$C,'IDGF-Fev'!$D:$D,Dados!$B:$B,'IDGF-Fev'!$N$2)=0,"SEM MOVIMENTO","AVALIADO")</f>
        <v>AVALIADO</v>
      </c>
      <c r="H49" s="42">
        <f>IFERROR(IF($G49="SEM MOVIMENTO","",IF(G49="AVALIADO",(VLOOKUP(D49,PPM!B:J,9,FALSE)/100)*$H$2,1*$H$2)),1*$H$2)</f>
        <v>0.15</v>
      </c>
      <c r="I49" s="9">
        <f>IF($G49="SEM MOVIMENTO","",IF(AND($G49="AVALIADO",SUMIFS(Dados!$A:$A,Dados!$C:$C,$D:$D,Dados!$B:$B,$N$2,Dados!$I:$I,$3:$3)&lt;&gt;0),SUMIFS(Dados!$F:$F,Dados!$C:$C,$D:$D,Dados!$B:$B,$N$2,Dados!$I:$I,$3:$3)%*$I$2,$I$2))</f>
        <v>0.15</v>
      </c>
      <c r="J49" s="9">
        <f t="shared" si="2"/>
        <v>0.3</v>
      </c>
      <c r="K49" s="9">
        <f>IF($G49="SEM MOVIMENTO","",IF(AND($G49="AVALIADO",SUMIFS(Dados!$A:$A,Dados!$C:$C,$D:$D,Dados!$B:$B,$N$2,Dados!$I:$I,$3:$3)&lt;&gt;0),SUMIFS(Dados!$F:$F,Dados!$C:$C,$D:$D,Dados!$B:$B,$N$2,Dados!$I:$I,$3:$3)%*$K$2,$K$2))</f>
        <v>0.19</v>
      </c>
      <c r="L49" s="9">
        <v>0.3</v>
      </c>
      <c r="M49" s="9">
        <f>IF($G49="SEM MOVIMENTO","",IF(AND($G49="AVALIADO",SUMIFS(Dados!$A:$A,Dados!$C:$C,$D:$D,Dados!$B:$B,$N$2,Dados!$I:$I,$3:$3)&lt;&gt;0),SUMIFS(Dados!$F:$F,Dados!$C:$C,$D:$D,Dados!$B:$B,$N$2,Dados!$I:$I,$3:$3)%*$M$2,$M$2))</f>
        <v>0.2</v>
      </c>
      <c r="N49" s="7">
        <f t="shared" si="3"/>
        <v>0.99</v>
      </c>
    </row>
    <row r="50" spans="1:14" ht="15.75" x14ac:dyDescent="0.25">
      <c r="A50" s="1">
        <v>1875</v>
      </c>
      <c r="B50" s="2" t="s">
        <v>86</v>
      </c>
      <c r="C50" s="1" t="s">
        <v>87</v>
      </c>
      <c r="D50" s="43">
        <v>1875</v>
      </c>
      <c r="E50" s="1" t="s">
        <v>90</v>
      </c>
      <c r="F50" s="1" t="s">
        <v>80</v>
      </c>
      <c r="G50" s="1" t="str">
        <f>IF(SUMIFS(Dados!$A:$A,Dados!$C:$C,'IDGF-Fev'!$D:$D,Dados!$B:$B,'IDGF-Fev'!$N$2)=0,"SEM MOVIMENTO","AVALIADO")</f>
        <v>AVALIADO</v>
      </c>
      <c r="H50" s="42">
        <f>IFERROR(IF($G50="SEM MOVIMENTO","",IF(G50="AVALIADO",(VLOOKUP(D50,PPM!B:J,9,FALSE)/100)*$H$2,1*$H$2)),1*$H$2)</f>
        <v>0.15</v>
      </c>
      <c r="I50" s="9">
        <f>IF($G50="SEM MOVIMENTO","",IF(AND($G50="AVALIADO",SUMIFS(Dados!$A:$A,Dados!$C:$C,$D:$D,Dados!$B:$B,$N$2,Dados!$I:$I,$3:$3)&lt;&gt;0),SUMIFS(Dados!$F:$F,Dados!$C:$C,$D:$D,Dados!$B:$B,$N$2,Dados!$I:$I,$3:$3)%*$I$2,$I$2))</f>
        <v>0.15</v>
      </c>
      <c r="J50" s="9">
        <f t="shared" si="2"/>
        <v>0.3</v>
      </c>
      <c r="K50" s="9">
        <f>IF($G50="SEM MOVIMENTO","",IF(AND($G50="AVALIADO",SUMIFS(Dados!$A:$A,Dados!$C:$C,$D:$D,Dados!$B:$B,$N$2,Dados!$I:$I,$3:$3)&lt;&gt;0),SUMIFS(Dados!$F:$F,Dados!$C:$C,$D:$D,Dados!$B:$B,$N$2,Dados!$I:$I,$3:$3)%*$K$2,$K$2))</f>
        <v>0.2</v>
      </c>
      <c r="L50" s="9">
        <v>0.3</v>
      </c>
      <c r="M50" s="9">
        <f>IF($G50="SEM MOVIMENTO","",IF(AND($G50="AVALIADO",SUMIFS(Dados!$A:$A,Dados!$C:$C,$D:$D,Dados!$B:$B,$N$2,Dados!$I:$I,$3:$3)&lt;&gt;0),SUMIFS(Dados!$F:$F,Dados!$C:$C,$D:$D,Dados!$B:$B,$N$2,Dados!$I:$I,$3:$3)%*$M$2,$M$2))</f>
        <v>0.2</v>
      </c>
      <c r="N50" s="7">
        <f t="shared" si="3"/>
        <v>1</v>
      </c>
    </row>
    <row r="51" spans="1:14" ht="15.75" x14ac:dyDescent="0.25">
      <c r="A51" s="1">
        <v>1832</v>
      </c>
      <c r="B51" s="2" t="s">
        <v>18</v>
      </c>
      <c r="C51" s="1" t="s">
        <v>19</v>
      </c>
      <c r="D51" s="43">
        <v>1832</v>
      </c>
      <c r="E51" s="1" t="s">
        <v>90</v>
      </c>
      <c r="F51" s="1" t="s">
        <v>20</v>
      </c>
      <c r="G51" s="1" t="str">
        <f>IF(SUMIFS(Dados!$A:$A,Dados!$C:$C,'IDGF-Fev'!$D:$D,Dados!$B:$B,'IDGF-Fev'!$N$2)=0,"SEM MOVIMENTO","AVALIADO")</f>
        <v>AVALIADO</v>
      </c>
      <c r="H51" s="42">
        <f>IFERROR(IF($G51="SEM MOVIMENTO","",IF(G51="AVALIADO",(VLOOKUP(D51,PPM!B:J,9,FALSE)/100)*$H$2,1*$H$2)),1*$H$2)</f>
        <v>0.15</v>
      </c>
      <c r="I51" s="9">
        <f>IF($G51="SEM MOVIMENTO","",IF(AND($G51="AVALIADO",SUMIFS(Dados!$A:$A,Dados!$C:$C,$D:$D,Dados!$B:$B,$N$2,Dados!$I:$I,$3:$3)&lt;&gt;0),SUMIFS(Dados!$F:$F,Dados!$C:$C,$D:$D,Dados!$B:$B,$N$2,Dados!$I:$I,$3:$3)%*$I$2,$I$2))</f>
        <v>0.15</v>
      </c>
      <c r="J51" s="9">
        <f t="shared" si="2"/>
        <v>0.3</v>
      </c>
      <c r="K51" s="9">
        <f>IF($G51="SEM MOVIMENTO","",IF(AND($G51="AVALIADO",SUMIFS(Dados!$A:$A,Dados!$C:$C,$D:$D,Dados!$B:$B,$N$2,Dados!$I:$I,$3:$3)&lt;&gt;0),SUMIFS(Dados!$F:$F,Dados!$C:$C,$D:$D,Dados!$B:$B,$N$2,Dados!$I:$I,$3:$3)%*$K$2,$K$2))</f>
        <v>0.2</v>
      </c>
      <c r="L51" s="9">
        <v>0.3</v>
      </c>
      <c r="M51" s="9">
        <f>IF($G51="SEM MOVIMENTO","",IF(AND($G51="AVALIADO",SUMIFS(Dados!$A:$A,Dados!$C:$C,$D:$D,Dados!$B:$B,$N$2,Dados!$I:$I,$3:$3)&lt;&gt;0),SUMIFS(Dados!$F:$F,Dados!$C:$C,$D:$D,Dados!$B:$B,$N$2,Dados!$I:$I,$3:$3)%*$M$2,$M$2))</f>
        <v>0.2</v>
      </c>
      <c r="N51" s="7">
        <f t="shared" si="3"/>
        <v>1</v>
      </c>
    </row>
    <row r="52" spans="1:14" ht="15.75" x14ac:dyDescent="0.25">
      <c r="A52" s="1">
        <v>1101</v>
      </c>
      <c r="B52" s="2" t="s">
        <v>21</v>
      </c>
      <c r="C52" s="1" t="s">
        <v>22</v>
      </c>
      <c r="D52" s="43">
        <v>1101</v>
      </c>
      <c r="E52" s="1" t="s">
        <v>90</v>
      </c>
      <c r="F52" s="1" t="s">
        <v>23</v>
      </c>
      <c r="G52" s="1" t="str">
        <f>IF(SUMIFS(Dados!$A:$A,Dados!$C:$C,'IDGF-Fev'!$D:$D,Dados!$B:$B,'IDGF-Fev'!$N$2)=0,"SEM MOVIMENTO","AVALIADO")</f>
        <v>AVALIADO</v>
      </c>
      <c r="H52" s="42">
        <f>IFERROR(IF($G52="SEM MOVIMENTO","",IF(G52="AVALIADO",(VLOOKUP(D52,PPM!B:J,9,FALSE)/100)*$H$2,1*$H$2)),1*$H$2)</f>
        <v>0.15</v>
      </c>
      <c r="I52" s="9">
        <f>IF($G52="SEM MOVIMENTO","",IF(AND($G52="AVALIADO",SUMIFS(Dados!$A:$A,Dados!$C:$C,$D:$D,Dados!$B:$B,$N$2,Dados!$I:$I,$3:$3)&lt;&gt;0),SUMIFS(Dados!$F:$F,Dados!$C:$C,$D:$D,Dados!$B:$B,$N$2,Dados!$I:$I,$3:$3)%*$I$2,$I$2))</f>
        <v>0.15</v>
      </c>
      <c r="J52" s="9">
        <f t="shared" si="2"/>
        <v>0.3</v>
      </c>
      <c r="K52" s="9">
        <f>IF($G52="SEM MOVIMENTO","",IF(AND($G52="AVALIADO",SUMIFS(Dados!$A:$A,Dados!$C:$C,$D:$D,Dados!$B:$B,$N$2,Dados!$I:$I,$3:$3)&lt;&gt;0),SUMIFS(Dados!$F:$F,Dados!$C:$C,$D:$D,Dados!$B:$B,$N$2,Dados!$I:$I,$3:$3)%*$K$2,$K$2))</f>
        <v>0.2</v>
      </c>
      <c r="L52" s="9">
        <f>IF($G52="SEM MOVIMENTO","",IF(AND($G52="AVALIADO",SUMIFS(Dados!$A:$A,Dados!$C:$C,$D:$D,Dados!$B:$B,$N$2,Dados!$I:$I,$3:$3)&lt;&gt;0),SUMIFS(Dados!$F:$F,Dados!$C:$C,$D:$D,Dados!$B:$B,$N$2,Dados!$I:$I,$3:$3)%*$L$2,$L$2))</f>
        <v>0.3</v>
      </c>
      <c r="M52" s="9">
        <f>IF($G52="SEM MOVIMENTO","",IF(AND($G52="AVALIADO",SUMIFS(Dados!$A:$A,Dados!$C:$C,$D:$D,Dados!$B:$B,$N$2,Dados!$I:$I,$3:$3)&lt;&gt;0),SUMIFS(Dados!$F:$F,Dados!$C:$C,$D:$D,Dados!$B:$B,$N$2,Dados!$I:$I,$3:$3)%*$M$2,$M$2))</f>
        <v>0.2</v>
      </c>
      <c r="N52" s="7">
        <f t="shared" si="3"/>
        <v>1</v>
      </c>
    </row>
    <row r="53" spans="1:14" ht="15.75" x14ac:dyDescent="0.25">
      <c r="A53" s="1">
        <v>1829</v>
      </c>
      <c r="B53" s="2" t="s">
        <v>78</v>
      </c>
      <c r="C53" s="1" t="s">
        <v>79</v>
      </c>
      <c r="D53" s="43">
        <v>1829</v>
      </c>
      <c r="E53" s="1" t="s">
        <v>90</v>
      </c>
      <c r="F53" s="1" t="s">
        <v>80</v>
      </c>
      <c r="G53" s="1" t="str">
        <f>IF(SUMIFS(Dados!$A:$A,Dados!$C:$C,'IDGF-Fev'!$D:$D,Dados!$B:$B,'IDGF-Fev'!$N$2)=0,"SEM MOVIMENTO","AVALIADO")</f>
        <v>AVALIADO</v>
      </c>
      <c r="H53" s="42">
        <f>IFERROR(IF($G53="SEM MOVIMENTO","",IF(G53="AVALIADO",(VLOOKUP(D53,PPM!B:J,9,FALSE)/100)*$H$2,1*$H$2)),1*$H$2)</f>
        <v>0.15</v>
      </c>
      <c r="I53" s="9">
        <f>IF($G53="SEM MOVIMENTO","",IF(AND($G53="AVALIADO",SUMIFS(Dados!$A:$A,Dados!$C:$C,$D:$D,Dados!$B:$B,$N$2,Dados!$I:$I,$3:$3)&lt;&gt;0),SUMIFS(Dados!$F:$F,Dados!$C:$C,$D:$D,Dados!$B:$B,$N$2,Dados!$I:$I,$3:$3)%*$I$2,$I$2))</f>
        <v>0.15</v>
      </c>
      <c r="J53" s="9">
        <f t="shared" si="2"/>
        <v>0.3</v>
      </c>
      <c r="K53" s="9">
        <f>IF($G53="SEM MOVIMENTO","",IF(AND($G53="AVALIADO",SUMIFS(Dados!$A:$A,Dados!$C:$C,$D:$D,Dados!$B:$B,$N$2,Dados!$I:$I,$3:$3)&lt;&gt;0),SUMIFS(Dados!$F:$F,Dados!$C:$C,$D:$D,Dados!$B:$B,$N$2,Dados!$I:$I,$3:$3)%*$K$2,$K$2))</f>
        <v>0.2</v>
      </c>
      <c r="L53" s="9">
        <f>IF($G53="SEM MOVIMENTO","",IF(AND($G53="AVALIADO",SUMIFS(Dados!$A:$A,Dados!$C:$C,$D:$D,Dados!$B:$B,$N$2,Dados!$I:$I,$3:$3)&lt;&gt;0),SUMIFS(Dados!$F:$F,Dados!$C:$C,$D:$D,Dados!$B:$B,$N$2,Dados!$I:$I,$3:$3)%*$L$2,$L$2))</f>
        <v>0.3</v>
      </c>
      <c r="M53" s="9">
        <f>IF($G53="SEM MOVIMENTO","",IF(AND($G53="AVALIADO",SUMIFS(Dados!$A:$A,Dados!$C:$C,$D:$D,Dados!$B:$B,$N$2,Dados!$I:$I,$3:$3)&lt;&gt;0),SUMIFS(Dados!$F:$F,Dados!$C:$C,$D:$D,Dados!$B:$B,$N$2,Dados!$I:$I,$3:$3)%*$M$2,$M$2))</f>
        <v>0.2</v>
      </c>
      <c r="N53" s="7">
        <f t="shared" si="3"/>
        <v>1</v>
      </c>
    </row>
    <row r="54" spans="1:14" ht="15.75" x14ac:dyDescent="0.25">
      <c r="A54" s="1">
        <v>1295</v>
      </c>
      <c r="B54" s="3" t="s">
        <v>73</v>
      </c>
      <c r="C54" s="1" t="s">
        <v>74</v>
      </c>
      <c r="D54" s="43">
        <v>1295</v>
      </c>
      <c r="E54" s="1" t="s">
        <v>90</v>
      </c>
      <c r="F54" s="1" t="s">
        <v>75</v>
      </c>
      <c r="G54" s="1" t="str">
        <f>IF(SUMIFS(Dados!$A:$A,Dados!$C:$C,'IDGF-Fev'!$D:$D,Dados!$B:$B,'IDGF-Fev'!$N$2)=0,"SEM MOVIMENTO","AVALIADO")</f>
        <v>AVALIADO</v>
      </c>
      <c r="H54" s="42">
        <f>IFERROR(IF($G54="SEM MOVIMENTO","",IF(G54="AVALIADO",(VLOOKUP(D54,PPM!B:J,9,FALSE)/100)*$H$2,1*$H$2)),1*$H$2)</f>
        <v>0.15</v>
      </c>
      <c r="I54" s="9">
        <f>IF($G54="SEM MOVIMENTO","",IF(AND($G54="AVALIADO",SUMIFS(Dados!$A:$A,Dados!$C:$C,$D:$D,Dados!$B:$B,$N$2,Dados!$I:$I,$3:$3)&lt;&gt;0),SUMIFS(Dados!$F:$F,Dados!$C:$C,$D:$D,Dados!$B:$B,$N$2,Dados!$I:$I,$3:$3)%*$I$2,$I$2))</f>
        <v>0.15</v>
      </c>
      <c r="J54" s="9">
        <f t="shared" si="2"/>
        <v>0.3</v>
      </c>
      <c r="K54" s="9">
        <f>IF($G54="SEM MOVIMENTO","",IF(AND($G54="AVALIADO",SUMIFS(Dados!$A:$A,Dados!$C:$C,$D:$D,Dados!$B:$B,$N$2,Dados!$I:$I,$3:$3)&lt;&gt;0),SUMIFS(Dados!$F:$F,Dados!$C:$C,$D:$D,Dados!$B:$B,$N$2,Dados!$I:$I,$3:$3)%*$K$2,$K$2))</f>
        <v>0.2</v>
      </c>
      <c r="L54" s="9">
        <v>0.3</v>
      </c>
      <c r="M54" s="9">
        <f>IF($G54="SEM MOVIMENTO","",IF(AND($G54="AVALIADO",SUMIFS(Dados!$A:$A,Dados!$C:$C,$D:$D,Dados!$B:$B,$N$2,Dados!$I:$I,$3:$3)&lt;&gt;0),SUMIFS(Dados!$F:$F,Dados!$C:$C,$D:$D,Dados!$B:$B,$N$2,Dados!$I:$I,$3:$3)%*$M$2,$M$2))</f>
        <v>0.2</v>
      </c>
      <c r="N54" s="7">
        <f t="shared" si="3"/>
        <v>1</v>
      </c>
    </row>
    <row r="55" spans="1:14" ht="15.75" x14ac:dyDescent="0.25">
      <c r="A55" s="1">
        <v>1796</v>
      </c>
      <c r="B55" s="2" t="s">
        <v>59</v>
      </c>
      <c r="C55" s="1" t="s">
        <v>60</v>
      </c>
      <c r="D55" s="43">
        <v>1796</v>
      </c>
      <c r="E55" s="1" t="s">
        <v>91</v>
      </c>
      <c r="F55" s="1" t="s">
        <v>61</v>
      </c>
      <c r="G55" s="1" t="str">
        <f>IF(SUMIFS(Dados!$A:$A,Dados!$C:$C,'IDGF-Fev'!$D:$D,Dados!$B:$B,'IDGF-Fev'!$N$2)=0,"SEM MOVIMENTO","AVALIADO")</f>
        <v>AVALIADO</v>
      </c>
      <c r="H55" s="42">
        <f>IFERROR(IF($G55="SEM MOVIMENTO","",IF(G55="AVALIADO",(VLOOKUP(D55,PPM!B:J,9,FALSE)/100)*$H$2,1*$H$2)),1*$H$2)</f>
        <v>0.15</v>
      </c>
      <c r="I55" s="9">
        <f>IF($G55="SEM MOVIMENTO","",IF(AND($G55="AVALIADO",SUMIFS(Dados!$A:$A,Dados!$C:$C,$D:$D,Dados!$B:$B,$N$2,Dados!$I:$I,$3:$3)&lt;&gt;0),SUMIFS(Dados!$F:$F,Dados!$C:$C,$D:$D,Dados!$B:$B,$N$2,Dados!$I:$I,$3:$3)%*$I$2,$I$2))</f>
        <v>0.15</v>
      </c>
      <c r="J55" s="9">
        <f t="shared" si="2"/>
        <v>0.3</v>
      </c>
      <c r="K55" s="9">
        <f>IF($G55="SEM MOVIMENTO","",IF(AND($G55="AVALIADO",SUMIFS(Dados!$A:$A,Dados!$C:$C,$D:$D,Dados!$B:$B,$N$2,Dados!$I:$I,$3:$3)&lt;&gt;0),SUMIFS(Dados!$F:$F,Dados!$C:$C,$D:$D,Dados!$B:$B,$N$2,Dados!$I:$I,$3:$3)%*$K$2,$K$2))</f>
        <v>0.2</v>
      </c>
      <c r="L55" s="9">
        <f>IF($G55="SEM MOVIMENTO","",IF(AND($G55="AVALIADO",SUMIFS(Dados!$A:$A,Dados!$C:$C,$D:$D,Dados!$B:$B,$N$2,Dados!$I:$I,$3:$3)&lt;&gt;0),SUMIFS(Dados!$F:$F,Dados!$C:$C,$D:$D,Dados!$B:$B,$N$2,Dados!$I:$I,$3:$3)%*$L$2,$L$2))</f>
        <v>0.3</v>
      </c>
      <c r="M55" s="9">
        <f>IF($G55="SEM MOVIMENTO","",IF(AND($G55="AVALIADO",SUMIFS(Dados!$A:$A,Dados!$C:$C,$D:$D,Dados!$B:$B,$N$2,Dados!$I:$I,$3:$3)&lt;&gt;0),SUMIFS(Dados!$F:$F,Dados!$C:$C,$D:$D,Dados!$B:$B,$N$2,Dados!$I:$I,$3:$3)%*$M$2,$M$2))</f>
        <v>0.2</v>
      </c>
      <c r="N55" s="7">
        <f t="shared" si="3"/>
        <v>1</v>
      </c>
    </row>
    <row r="56" spans="1:14" ht="15.75" x14ac:dyDescent="0.25">
      <c r="A56" s="1">
        <v>1823</v>
      </c>
      <c r="B56" s="2" t="s">
        <v>386</v>
      </c>
      <c r="C56" s="1"/>
      <c r="D56" s="43">
        <v>1823</v>
      </c>
      <c r="E56" s="1"/>
      <c r="F56" s="1"/>
      <c r="G56" s="1" t="str">
        <f>IF(SUMIFS(Dados!$A:$A,Dados!$C:$C,'IDGF-Fev'!$D:$D,Dados!$B:$B,'IDGF-Fev'!$N$2)=0,"SEM MOVIMENTO","AVALIADO")</f>
        <v>AVALIADO</v>
      </c>
      <c r="H56" s="42">
        <f>IFERROR(IF($G56="SEM MOVIMENTO","",IF(G56="AVALIADO",(VLOOKUP(D56,PPM!B:J,9,FALSE)/100)*$H$2,1*$H$2)),1*$H$2)</f>
        <v>0.15</v>
      </c>
      <c r="I56" s="9">
        <f>IF($G56="SEM MOVIMENTO","",IF(AND($G56="AVALIADO",SUMIFS(Dados!$A:$A,Dados!$C:$C,$D:$D,Dados!$B:$B,$N$2,Dados!$I:$I,$3:$3)&lt;&gt;0),SUMIFS(Dados!$F:$F,Dados!$C:$C,$D:$D,Dados!$B:$B,$N$2,Dados!$I:$I,$3:$3)%*$I$2,$I$2))</f>
        <v>0.15</v>
      </c>
      <c r="J56" s="9">
        <f t="shared" ref="J56" si="4">IFERROR(H56+I56,"")</f>
        <v>0.3</v>
      </c>
      <c r="K56" s="9">
        <f>IF($G56="SEM MOVIMENTO","",IF(AND($G56="AVALIADO",SUMIFS(Dados!$A:$A,Dados!$C:$C,$D:$D,Dados!$B:$B,$N$2,Dados!$I:$I,$3:$3)&lt;&gt;0),SUMIFS(Dados!$F:$F,Dados!$C:$C,$D:$D,Dados!$B:$B,$N$2,Dados!$I:$I,$3:$3)%*$K$2,$K$2))</f>
        <v>0.16000000000000003</v>
      </c>
      <c r="L56" s="9">
        <f>IF($G56="SEM MOVIMENTO","",IF(AND($G56="AVALIADO",SUMIFS(Dados!$A:$A,Dados!$C:$C,$D:$D,Dados!$B:$B,$N$2,Dados!$I:$I,$3:$3)&lt;&gt;0),SUMIFS(Dados!$F:$F,Dados!$C:$C,$D:$D,Dados!$B:$B,$N$2,Dados!$I:$I,$3:$3)%*$L$2,$L$2))</f>
        <v>0.18</v>
      </c>
      <c r="M56" s="9">
        <f>IF($G56="SEM MOVIMENTO","",IF(AND($G56="AVALIADO",SUMIFS(Dados!$A:$A,Dados!$C:$C,$D:$D,Dados!$B:$B,$N$2,Dados!$I:$I,$3:$3)&lt;&gt;0),SUMIFS(Dados!$F:$F,Dados!$C:$C,$D:$D,Dados!$B:$B,$N$2,Dados!$I:$I,$3:$3)%*$M$2,$M$2))</f>
        <v>0.2</v>
      </c>
      <c r="N56" s="7">
        <f t="shared" si="3"/>
        <v>0.84000000000000008</v>
      </c>
    </row>
    <row r="57" spans="1:14" ht="15.75" x14ac:dyDescent="0.25">
      <c r="A57" s="1">
        <v>2041</v>
      </c>
      <c r="B57" s="2" t="s">
        <v>65</v>
      </c>
      <c r="C57" s="1" t="s">
        <v>66</v>
      </c>
      <c r="D57" s="43">
        <v>2041</v>
      </c>
      <c r="E57" s="1" t="s">
        <v>91</v>
      </c>
      <c r="F57" s="1" t="s">
        <v>67</v>
      </c>
      <c r="G57" s="1" t="str">
        <f>IF(SUMIFS(Dados!$A:$A,Dados!$C:$C,'IDGF-Fev'!$D:$D,Dados!$B:$B,'IDGF-Fev'!$N$2)=0,"SEM MOVIMENTO","AVALIADO")</f>
        <v>AVALIADO</v>
      </c>
      <c r="H57" s="42">
        <f>IFERROR(IF($G57="SEM MOVIMENTO","",IF(G57="AVALIADO",(VLOOKUP(D57,PPM!B:J,9,FALSE)/100)*$H$2,1*$H$2)),1*$H$2)</f>
        <v>0.15</v>
      </c>
      <c r="I57" s="9">
        <f>IF($G57="SEM MOVIMENTO","",IF(AND($G57="AVALIADO",SUMIFS(Dados!$A:$A,Dados!$C:$C,$D:$D,Dados!$B:$B,$N$2,Dados!$I:$I,$3:$3)&lt;&gt;0),SUMIFS(Dados!$F:$F,Dados!$C:$C,$D:$D,Dados!$B:$B,$N$2,Dados!$I:$I,$3:$3)%*$I$2,$I$2))</f>
        <v>0.15</v>
      </c>
      <c r="J57" s="9">
        <f t="shared" si="2"/>
        <v>0.3</v>
      </c>
      <c r="K57" s="9">
        <f>IF($G57="SEM MOVIMENTO","",IF(AND($G57="AVALIADO",SUMIFS(Dados!$A:$A,Dados!$C:$C,$D:$D,Dados!$B:$B,$N$2,Dados!$I:$I,$3:$3)&lt;&gt;0),SUMIFS(Dados!$F:$F,Dados!$C:$C,$D:$D,Dados!$B:$B,$N$2,Dados!$I:$I,$3:$3)%*$K$2,$K$2))</f>
        <v>0.2</v>
      </c>
      <c r="L57" s="9">
        <f>IF($G57="SEM MOVIMENTO","",IF(AND($G57="AVALIADO",SUMIFS(Dados!$A:$A,Dados!$C:$C,$D:$D,Dados!$B:$B,$N$2,Dados!$I:$I,$3:$3)&lt;&gt;0),SUMIFS(Dados!$F:$F,Dados!$C:$C,$D:$D,Dados!$B:$B,$N$2,Dados!$I:$I,$3:$3)%*$L$2,$L$2))</f>
        <v>0.3</v>
      </c>
      <c r="M57" s="9">
        <f>IF($G57="SEM MOVIMENTO","",IF(AND($G57="AVALIADO",SUMIFS(Dados!$A:$A,Dados!$C:$C,$D:$D,Dados!$B:$B,$N$2,Dados!$I:$I,$3:$3)&lt;&gt;0),SUMIFS(Dados!$F:$F,Dados!$C:$C,$D:$D,Dados!$B:$B,$N$2,Dados!$I:$I,$3:$3)%*$M$2,$M$2))</f>
        <v>0.2</v>
      </c>
      <c r="N57" s="7">
        <f t="shared" si="3"/>
        <v>1</v>
      </c>
    </row>
  </sheetData>
  <autoFilter ref="A3:N57" xr:uid="{00000000-0009-0000-0000-000005000000}">
    <sortState xmlns:xlrd2="http://schemas.microsoft.com/office/spreadsheetml/2017/richdata2" ref="A4:N57">
      <sortCondition ref="N3:N57"/>
    </sortState>
  </autoFilter>
  <mergeCells count="1">
    <mergeCell ref="B1:B2"/>
  </mergeCells>
  <conditionalFormatting sqref="N4:N1048576">
    <cfRule type="cellIs" dxfId="43" priority="1" operator="between">
      <formula>0.69</formula>
      <formula>0.01</formula>
    </cfRule>
    <cfRule type="cellIs" dxfId="42" priority="2" operator="between">
      <formula>0.7</formula>
      <formula>0.79</formula>
    </cfRule>
    <cfRule type="cellIs" dxfId="41" priority="3" operator="between">
      <formula>0.8</formula>
      <formula>0.89</formula>
    </cfRule>
    <cfRule type="cellIs" dxfId="40" priority="4" operator="greaterThanOrEqual">
      <formula>0.9</formula>
    </cfRule>
  </conditionalFormatting>
  <pageMargins left="0.25" right="0.25" top="0.75" bottom="0.75" header="0.3" footer="0.3"/>
  <pageSetup paperSize="9" scale="61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57"/>
  <sheetViews>
    <sheetView showGridLines="0" zoomScale="70" zoomScaleNormal="70" workbookViewId="0">
      <pane ySplit="3" topLeftCell="A4" activePane="bottomLeft" state="frozen"/>
      <selection activeCell="D13" sqref="D13"/>
      <selection pane="bottomLeft" activeCell="L56" sqref="L56"/>
    </sheetView>
  </sheetViews>
  <sheetFormatPr defaultRowHeight="15" x14ac:dyDescent="0.25"/>
  <cols>
    <col min="2" max="2" width="45.7109375" customWidth="1"/>
    <col min="3" max="3" width="18" bestFit="1" customWidth="1"/>
    <col min="4" max="4" width="8.7109375" customWidth="1"/>
    <col min="5" max="5" width="14.42578125" bestFit="1" customWidth="1"/>
    <col min="6" max="6" width="25" customWidth="1"/>
    <col min="7" max="7" width="18.140625" bestFit="1" customWidth="1"/>
    <col min="8" max="8" width="12.7109375" style="10" customWidth="1"/>
    <col min="9" max="12" width="12.7109375" customWidth="1"/>
    <col min="13" max="13" width="15.140625" customWidth="1"/>
    <col min="14" max="14" width="12.7109375" customWidth="1"/>
  </cols>
  <sheetData>
    <row r="1" spans="1:14" ht="24.75" customHeight="1" thickBot="1" x14ac:dyDescent="0.3">
      <c r="B1" s="127" t="s">
        <v>145</v>
      </c>
      <c r="N1" s="20" t="s">
        <v>235</v>
      </c>
    </row>
    <row r="2" spans="1:14" s="5" customFormat="1" ht="32.1" customHeight="1" thickBot="1" x14ac:dyDescent="0.25">
      <c r="B2" s="128"/>
      <c r="H2" s="21">
        <v>0.15</v>
      </c>
      <c r="I2" s="21">
        <v>0.15</v>
      </c>
      <c r="J2" s="39">
        <v>0.3</v>
      </c>
      <c r="K2" s="40">
        <v>0.2</v>
      </c>
      <c r="L2" s="40">
        <v>0.3</v>
      </c>
      <c r="M2" s="41">
        <v>0.2</v>
      </c>
      <c r="N2" s="19">
        <v>45352</v>
      </c>
    </row>
    <row r="3" spans="1:14" ht="32.1" customHeight="1" x14ac:dyDescent="0.25">
      <c r="A3" s="4" t="s">
        <v>2</v>
      </c>
      <c r="B3" s="4" t="s">
        <v>0</v>
      </c>
      <c r="C3" s="4" t="s">
        <v>1</v>
      </c>
      <c r="D3" s="4" t="s">
        <v>2</v>
      </c>
      <c r="E3" s="4" t="s">
        <v>88</v>
      </c>
      <c r="F3" s="4" t="s">
        <v>3</v>
      </c>
      <c r="G3" s="4" t="s">
        <v>234</v>
      </c>
      <c r="H3" s="6" t="s">
        <v>295</v>
      </c>
      <c r="I3" s="6" t="s">
        <v>142</v>
      </c>
      <c r="J3" s="38" t="s">
        <v>290</v>
      </c>
      <c r="K3" s="38" t="s">
        <v>141</v>
      </c>
      <c r="L3" s="38" t="s">
        <v>140</v>
      </c>
      <c r="M3" s="38" t="s">
        <v>143</v>
      </c>
      <c r="N3" s="6" t="s">
        <v>144</v>
      </c>
    </row>
    <row r="4" spans="1:14" ht="15.75" x14ac:dyDescent="0.25">
      <c r="A4" s="1">
        <v>2729</v>
      </c>
      <c r="B4" s="2" t="s">
        <v>320</v>
      </c>
      <c r="C4" s="1" t="s">
        <v>121</v>
      </c>
      <c r="D4" s="43">
        <v>1164</v>
      </c>
      <c r="E4" s="1" t="s">
        <v>138</v>
      </c>
      <c r="F4" s="1" t="s">
        <v>136</v>
      </c>
      <c r="G4" s="1" t="str">
        <f>IF(SUMIFS(Dados!$A:$A,Dados!$C:$C,'IDGF-Mar'!$D:$D,Dados!$B:$B,'IDGF-Mar'!$N$2)=0,"SEM MOVIMENTO","AVALIADO")</f>
        <v>SEM MOVIMENTO</v>
      </c>
      <c r="H4" s="42" t="str">
        <f>IFERROR(IF($G4="SEM MOVIMENTO","",IF(G4="AVALIADO",(VLOOKUP(D4,PPM!B:J,9,FALSE)/100)*$H$2,1*$H$2)),1*$H$2)</f>
        <v/>
      </c>
      <c r="I4" s="9" t="str">
        <f>IF($G4="SEM MOVIMENTO","",IF(AND($G4="AVALIADO",SUMIFS(Dados!$A:$A,Dados!$C:$C,$D:$D,Dados!$B:$B,$N$2,Dados!$I:$I,$3:$3)&lt;&gt;0),SUMIFS(Dados!$F:$F,Dados!$C:$C,$D:$D,Dados!$B:$B,$N$2,Dados!$I:$I,$3:$3)%*$I$2,$I$2))</f>
        <v/>
      </c>
      <c r="J4" s="9" t="str">
        <f t="shared" ref="J4:J35" si="0">IFERROR(H4+I4,"")</f>
        <v/>
      </c>
      <c r="K4" s="9" t="str">
        <f>IF($G4="SEM MOVIMENTO","",IF(AND($G4="AVALIADO",SUMIFS(Dados!$A:$A,Dados!$C:$C,$D:$D,Dados!$B:$B,$N$2,Dados!$I:$I,$3:$3)&lt;&gt;0),SUMIFS(Dados!$F:$F,Dados!$C:$C,$D:$D,Dados!$B:$B,$N$2,Dados!$I:$I,$3:$3)%*$K$2,$K$2))</f>
        <v/>
      </c>
      <c r="L4" s="9" t="str">
        <f>IF($G4="SEM MOVIMENTO","",IF(AND($G4="AVALIADO",SUMIFS(Dados!$A:$A,Dados!$C:$C,$D:$D,Dados!$B:$B,$N$2,Dados!$I:$I,$3:$3)&lt;&gt;0),SUMIFS(Dados!$F:$F,Dados!$C:$C,$D:$D,Dados!$B:$B,$N$2,Dados!$I:$I,$3:$3)%*$L$2,$L$2))</f>
        <v/>
      </c>
      <c r="M4" s="9" t="str">
        <f>IF($G4="SEM MOVIMENTO","",IF(AND($G4="AVALIADO",SUMIFS(Dados!$A:$A,Dados!$C:$C,$D:$D,Dados!$B:$B,$N$2,Dados!$I:$I,$3:$3)&lt;&gt;0),SUMIFS(Dados!$F:$F,Dados!$C:$C,$D:$D,Dados!$B:$B,$N$2,Dados!$I:$I,$3:$3)%*$M$2,$M$2))</f>
        <v/>
      </c>
      <c r="N4" s="7">
        <f t="shared" ref="N4:N35" si="1">SUM(J4:M4)</f>
        <v>0</v>
      </c>
    </row>
    <row r="5" spans="1:14" ht="15.75" x14ac:dyDescent="0.25">
      <c r="A5" s="1">
        <v>1101</v>
      </c>
      <c r="B5" s="2" t="s">
        <v>21</v>
      </c>
      <c r="C5" s="1" t="s">
        <v>22</v>
      </c>
      <c r="D5" s="43">
        <v>1101</v>
      </c>
      <c r="E5" s="1" t="s">
        <v>90</v>
      </c>
      <c r="F5" s="1" t="s">
        <v>23</v>
      </c>
      <c r="G5" s="1" t="str">
        <f>IF(SUMIFS(Dados!$A:$A,Dados!$C:$C,'IDGF-Mar'!$D:$D,Dados!$B:$B,'IDGF-Mar'!$N$2)=0,"SEM MOVIMENTO","AVALIADO")</f>
        <v>SEM MOVIMENTO</v>
      </c>
      <c r="H5" s="42" t="str">
        <f>IFERROR(IF($G5="SEM MOVIMENTO","",IF(G5="AVALIADO",(VLOOKUP(D5,PPM!B:J,9,FALSE)/100)*$H$2,1*$H$2)),1*$H$2)</f>
        <v/>
      </c>
      <c r="I5" s="9" t="str">
        <f>IF($G5="SEM MOVIMENTO","",IF(AND($G5="AVALIADO",SUMIFS(Dados!$A:$A,Dados!$C:$C,$D:$D,Dados!$B:$B,$N$2,Dados!$I:$I,$3:$3)&lt;&gt;0),SUMIFS(Dados!$F:$F,Dados!$C:$C,$D:$D,Dados!$B:$B,$N$2,Dados!$I:$I,$3:$3)%*$I$2,$I$2))</f>
        <v/>
      </c>
      <c r="J5" s="9" t="str">
        <f t="shared" si="0"/>
        <v/>
      </c>
      <c r="K5" s="9" t="str">
        <f>IF($G5="SEM MOVIMENTO","",IF(AND($G5="AVALIADO",SUMIFS(Dados!$A:$A,Dados!$C:$C,$D:$D,Dados!$B:$B,$N$2,Dados!$I:$I,$3:$3)&lt;&gt;0),SUMIFS(Dados!$F:$F,Dados!$C:$C,$D:$D,Dados!$B:$B,$N$2,Dados!$I:$I,$3:$3)%*$K$2,$K$2))</f>
        <v/>
      </c>
      <c r="L5" s="9" t="str">
        <f>IF($G5="SEM MOVIMENTO","",IF(AND($G5="AVALIADO",SUMIFS(Dados!$A:$A,Dados!$C:$C,$D:$D,Dados!$B:$B,$N$2,Dados!$I:$I,$3:$3)&lt;&gt;0),SUMIFS(Dados!$F:$F,Dados!$C:$C,$D:$D,Dados!$B:$B,$N$2,Dados!$I:$I,$3:$3)%*$L$2,$L$2))</f>
        <v/>
      </c>
      <c r="M5" s="9" t="str">
        <f>IF($G5="SEM MOVIMENTO","",IF(AND($G5="AVALIADO",SUMIFS(Dados!$A:$A,Dados!$C:$C,$D:$D,Dados!$B:$B,$N$2,Dados!$I:$I,$3:$3)&lt;&gt;0),SUMIFS(Dados!$F:$F,Dados!$C:$C,$D:$D,Dados!$B:$B,$N$2,Dados!$I:$I,$3:$3)%*$M$2,$M$2))</f>
        <v/>
      </c>
      <c r="N5" s="7">
        <f t="shared" si="1"/>
        <v>0</v>
      </c>
    </row>
    <row r="6" spans="1:14" ht="15.75" x14ac:dyDescent="0.25">
      <c r="A6" s="1">
        <v>1032</v>
      </c>
      <c r="B6" s="2" t="s">
        <v>11</v>
      </c>
      <c r="C6" s="1" t="s">
        <v>12</v>
      </c>
      <c r="D6" s="44">
        <v>1032</v>
      </c>
      <c r="E6" s="1" t="s">
        <v>89</v>
      </c>
      <c r="F6" s="1" t="s">
        <v>6</v>
      </c>
      <c r="G6" s="1" t="s">
        <v>321</v>
      </c>
      <c r="H6" s="42" t="str">
        <f>IFERROR(IF($G6="SEM MOVIMENTO","",IF(G6="AVALIADO",(VLOOKUP(D6,PPM!B:J,9,FALSE)/100)*$H$2,1*$H$2)),1*$H$2)</f>
        <v/>
      </c>
      <c r="I6" s="9" t="str">
        <f>IF($G6="SEM MOVIMENTO","",IF(AND($G6="AVALIADO",SUMIFS(Dados!$A:$A,Dados!$C:$C,$D:$D,Dados!$B:$B,$N$2,Dados!$I:$I,$3:$3)&lt;&gt;0),SUMIFS(Dados!$F:$F,Dados!$C:$C,$D:$D,Dados!$B:$B,$N$2,Dados!$I:$I,$3:$3)%*$I$2,$I$2))</f>
        <v/>
      </c>
      <c r="J6" s="9" t="str">
        <f t="shared" si="0"/>
        <v/>
      </c>
      <c r="K6" s="9" t="str">
        <f>IF($G6="SEM MOVIMENTO","",IF(AND($G6="AVALIADO",SUMIFS(Dados!$A:$A,Dados!$C:$C,$D:$D,Dados!$B:$B,$N$2,Dados!$I:$I,$3:$3)&lt;&gt;0),SUMIFS(Dados!$F:$F,Dados!$C:$C,$D:$D,Dados!$B:$B,$N$2,Dados!$I:$I,$3:$3)%*$K$2,$K$2))</f>
        <v/>
      </c>
      <c r="L6" s="9" t="str">
        <f>IF($G6="SEM MOVIMENTO","",IF(AND($G6="AVALIADO",SUMIFS(Dados!$A:$A,Dados!$C:$C,$D:$D,Dados!$B:$B,$N$2,Dados!$I:$I,$3:$3)&lt;&gt;0),SUMIFS(Dados!$F:$F,Dados!$C:$C,$D:$D,Dados!$B:$B,$N$2,Dados!$I:$I,$3:$3)%*$L$2,$L$2))</f>
        <v/>
      </c>
      <c r="M6" s="9" t="str">
        <f>IF($G6="SEM MOVIMENTO","",IF(AND($G6="AVALIADO",SUMIFS(Dados!$A:$A,Dados!$C:$C,$D:$D,Dados!$B:$B,$N$2,Dados!$I:$I,$3:$3)&lt;&gt;0),SUMIFS(Dados!$F:$F,Dados!$C:$C,$D:$D,Dados!$B:$B,$N$2,Dados!$I:$I,$3:$3)%*$M$2,$M$2))</f>
        <v/>
      </c>
      <c r="N6" s="7">
        <f t="shared" si="1"/>
        <v>0</v>
      </c>
    </row>
    <row r="7" spans="1:14" s="10" customFormat="1" ht="15.75" x14ac:dyDescent="0.25">
      <c r="A7" s="1">
        <v>3085</v>
      </c>
      <c r="B7" s="2" t="s">
        <v>36</v>
      </c>
      <c r="C7" s="1" t="s">
        <v>37</v>
      </c>
      <c r="D7" s="44">
        <v>3085</v>
      </c>
      <c r="E7" s="1" t="s">
        <v>91</v>
      </c>
      <c r="F7" s="1" t="s">
        <v>35</v>
      </c>
      <c r="G7" s="1" t="str">
        <f>IF(SUMIFS(Dados!$A:$A,Dados!$C:$C,'IDGF-Mar'!$D:$D,Dados!$B:$B,'IDGF-Mar'!$N$2)=0,"SEM MOVIMENTO","AVALIADO")</f>
        <v>SEM MOVIMENTO</v>
      </c>
      <c r="H7" s="42" t="str">
        <f>IFERROR(IF($G7="SEM MOVIMENTO","",IF(G7="AVALIADO",(VLOOKUP(D7,PPM!B:J,9,FALSE)/100)*$H$2,1*$H$2)),1*$H$2)</f>
        <v/>
      </c>
      <c r="I7" s="9" t="str">
        <f>IF($G7="SEM MOVIMENTO","",IF(AND($G7="AVALIADO",SUMIFS(Dados!$A:$A,Dados!$C:$C,$D:$D,Dados!$B:$B,$N$2,Dados!$I:$I,$3:$3)&lt;&gt;0),SUMIFS(Dados!$F:$F,Dados!$C:$C,$D:$D,Dados!$B:$B,$N$2,Dados!$I:$I,$3:$3)%*$I$2,$I$2))</f>
        <v/>
      </c>
      <c r="J7" s="9" t="str">
        <f t="shared" si="0"/>
        <v/>
      </c>
      <c r="K7" s="9" t="str">
        <f>IF($G7="SEM MOVIMENTO","",IF(AND($G7="AVALIADO",SUMIFS(Dados!$A:$A,Dados!$C:$C,$D:$D,Dados!$B:$B,$N$2,Dados!$I:$I,$3:$3)&lt;&gt;0),SUMIFS(Dados!$F:$F,Dados!$C:$C,$D:$D,Dados!$B:$B,$N$2,Dados!$I:$I,$3:$3)%*$K$2,$K$2))</f>
        <v/>
      </c>
      <c r="L7" s="9" t="str">
        <f>IF($G7="SEM MOVIMENTO","",IF(AND($G7="AVALIADO",SUMIFS(Dados!$A:$A,Dados!$C:$C,$D:$D,Dados!$B:$B,$N$2,Dados!$I:$I,$3:$3)&lt;&gt;0),SUMIFS(Dados!$F:$F,Dados!$C:$C,$D:$D,Dados!$B:$B,$N$2,Dados!$I:$I,$3:$3)%*$L$2,$L$2))</f>
        <v/>
      </c>
      <c r="M7" s="9" t="str">
        <f>IF($G7="SEM MOVIMENTO","",IF(AND($G7="AVALIADO",SUMIFS(Dados!$A:$A,Dados!$C:$C,$D:$D,Dados!$B:$B,$N$2,Dados!$I:$I,$3:$3)&lt;&gt;0),SUMIFS(Dados!$F:$F,Dados!$C:$C,$D:$D,Dados!$B:$B,$N$2,Dados!$I:$I,$3:$3)%*$M$2,$M$2))</f>
        <v/>
      </c>
      <c r="N7" s="7">
        <f t="shared" si="1"/>
        <v>0</v>
      </c>
    </row>
    <row r="8" spans="1:14" ht="15.75" x14ac:dyDescent="0.25">
      <c r="A8" s="1">
        <v>1031</v>
      </c>
      <c r="B8" s="2" t="s">
        <v>122</v>
      </c>
      <c r="C8" s="1" t="s">
        <v>123</v>
      </c>
      <c r="D8" s="43">
        <v>1031</v>
      </c>
      <c r="E8" s="1" t="s">
        <v>138</v>
      </c>
      <c r="F8" s="1" t="s">
        <v>136</v>
      </c>
      <c r="G8" s="1" t="str">
        <f>IF(SUMIFS(Dados!$A:$A,Dados!$C:$C,'IDGF-Mar'!$D:$D,Dados!$B:$B,'IDGF-Mar'!$N$2)=0,"SEM MOVIMENTO","AVALIADO")</f>
        <v>AVALIADO</v>
      </c>
      <c r="H8" s="42">
        <v>0</v>
      </c>
      <c r="I8" s="9">
        <f>IF($G8="SEM MOVIMENTO","",IF(AND($G8="AVALIADO",SUMIFS(Dados!$A:$A,Dados!$C:$C,$D:$D,Dados!$B:$B,$N$2,Dados!$I:$I,$3:$3)&lt;&gt;0),SUMIFS(Dados!$F:$F,Dados!$C:$C,$D:$D,Dados!$B:$B,$N$2,Dados!$I:$I,$3:$3)%*$I$2,$I$2))</f>
        <v>0.15</v>
      </c>
      <c r="J8" s="9">
        <f t="shared" si="0"/>
        <v>0.15</v>
      </c>
      <c r="K8" s="9">
        <f>IF($G8="SEM MOVIMENTO","",IF(AND($G8="AVALIADO",SUMIFS(Dados!$A:$A,Dados!$C:$C,$D:$D,Dados!$B:$B,$N$2,Dados!$I:$I,$3:$3)&lt;&gt;0),SUMIFS(Dados!$F:$F,Dados!$C:$C,$D:$D,Dados!$B:$B,$N$2,Dados!$I:$I,$3:$3)%*$K$2,$K$2))</f>
        <v>0.16000000000000003</v>
      </c>
      <c r="L8" s="9">
        <f>IF($G8="SEM MOVIMENTO","",IF(AND($G8="AVALIADO",SUMIFS(Dados!$A:$A,Dados!$C:$C,$D:$D,Dados!$B:$B,$N$2,Dados!$I:$I,$3:$3)&lt;&gt;0),SUMIFS(Dados!$F:$F,Dados!$C:$C,$D:$D,Dados!$B:$B,$N$2,Dados!$I:$I,$3:$3)%*$L$2,$L$2))</f>
        <v>0.3</v>
      </c>
      <c r="M8" s="9">
        <f>IF($G8="SEM MOVIMENTO","",IF(AND($G8="AVALIADO",SUMIFS(Dados!$A:$A,Dados!$C:$C,$D:$D,Dados!$B:$B,$N$2,Dados!$I:$I,$3:$3)&lt;&gt;0),SUMIFS(Dados!$F:$F,Dados!$C:$C,$D:$D,Dados!$B:$B,$N$2,Dados!$I:$I,$3:$3)%*$M$2,$M$2))</f>
        <v>0.2</v>
      </c>
      <c r="N8" s="7">
        <f t="shared" si="1"/>
        <v>0.81</v>
      </c>
    </row>
    <row r="9" spans="1:14" ht="15.75" x14ac:dyDescent="0.25">
      <c r="A9" s="1">
        <v>1221</v>
      </c>
      <c r="B9" s="2" t="s">
        <v>105</v>
      </c>
      <c r="C9" s="1" t="s">
        <v>106</v>
      </c>
      <c r="D9" s="43">
        <v>1221</v>
      </c>
      <c r="E9" s="1" t="s">
        <v>89</v>
      </c>
      <c r="F9" s="1" t="s">
        <v>94</v>
      </c>
      <c r="G9" s="1" t="str">
        <f>IF(SUMIFS(Dados!$A:$A,Dados!$C:$C,'IDGF-Mar'!$D:$D,Dados!$B:$B,'IDGF-Mar'!$N$2)=0,"SEM MOVIMENTO","AVALIADO")</f>
        <v>AVALIADO</v>
      </c>
      <c r="H9" s="42">
        <f>IFERROR(IF($G9="SEM MOVIMENTO","",IF(G9="AVALIADO",(VLOOKUP(D9,PPM!B:J,9,FALSE)/100)*$H$2,1*$H$2)),1*$H$2)</f>
        <v>0.15</v>
      </c>
      <c r="I9" s="9">
        <f>IF($G9="SEM MOVIMENTO","",IF(AND($G9="AVALIADO",SUMIFS(Dados!$A:$A,Dados!$C:$C,$D:$D,Dados!$B:$B,$N$2,Dados!$I:$I,$3:$3)&lt;&gt;0),SUMIFS(Dados!$F:$F,Dados!$C:$C,$D:$D,Dados!$B:$B,$N$2,Dados!$I:$I,$3:$3)%*$I$2,$I$2))</f>
        <v>0.15</v>
      </c>
      <c r="J9" s="9">
        <f t="shared" si="0"/>
        <v>0.3</v>
      </c>
      <c r="K9" s="9">
        <f>IF($G9="SEM MOVIMENTO","",IF(AND($G9="AVALIADO",SUMIFS(Dados!$A:$A,Dados!$C:$C,$D:$D,Dados!$B:$B,$N$2,Dados!$I:$I,$3:$3)&lt;&gt;0),SUMIFS(Dados!$F:$F,Dados!$C:$C,$D:$D,Dados!$B:$B,$N$2,Dados!$I:$I,$3:$3)%*$K$2,$K$2))</f>
        <v>0.03</v>
      </c>
      <c r="L9" s="9">
        <f>IF($G9="SEM MOVIMENTO","",IF(AND($G9="AVALIADO",SUMIFS(Dados!$A:$A,Dados!$C:$C,$D:$D,Dados!$B:$B,$N$2,Dados!$I:$I,$3:$3)&lt;&gt;0),SUMIFS(Dados!$F:$F,Dados!$C:$C,$D:$D,Dados!$B:$B,$N$2,Dados!$I:$I,$3:$3)%*$L$2,$L$2))</f>
        <v>0.3</v>
      </c>
      <c r="M9" s="9">
        <f>IF($G9="SEM MOVIMENTO","",IF(AND($G9="AVALIADO",SUMIFS(Dados!$A:$A,Dados!$C:$C,$D:$D,Dados!$B:$B,$N$2,Dados!$I:$I,$3:$3)&lt;&gt;0),SUMIFS(Dados!$F:$F,Dados!$C:$C,$D:$D,Dados!$B:$B,$N$2,Dados!$I:$I,$3:$3)%*$M$2,$M$2))</f>
        <v>0.2</v>
      </c>
      <c r="N9" s="7">
        <f t="shared" si="1"/>
        <v>0.82999999999999985</v>
      </c>
    </row>
    <row r="10" spans="1:14" ht="15.75" x14ac:dyDescent="0.25">
      <c r="A10" s="1">
        <v>2175</v>
      </c>
      <c r="B10" s="2" t="s">
        <v>109</v>
      </c>
      <c r="C10" s="1" t="s">
        <v>110</v>
      </c>
      <c r="D10" s="43">
        <v>2175</v>
      </c>
      <c r="E10" s="1" t="s">
        <v>89</v>
      </c>
      <c r="F10" s="1" t="s">
        <v>94</v>
      </c>
      <c r="G10" s="1" t="str">
        <f>IF(SUMIFS(Dados!$A:$A,Dados!$C:$C,'IDGF-Mar'!$D:$D,Dados!$B:$B,'IDGF-Mar'!$N$2)=0,"SEM MOVIMENTO","AVALIADO")</f>
        <v>AVALIADO</v>
      </c>
      <c r="H10" s="42">
        <f>IFERROR(IF($G10="SEM MOVIMENTO","",IF(G10="AVALIADO",(VLOOKUP(D10,PPM!B:J,9,FALSE)/100)*$H$2,1*$H$2)),1*$H$2)</f>
        <v>0.15</v>
      </c>
      <c r="I10" s="9">
        <f>IF($G10="SEM MOVIMENTO","",IF(AND($G10="AVALIADO",SUMIFS(Dados!$A:$A,Dados!$C:$C,$D:$D,Dados!$B:$B,$N$2,Dados!$I:$I,$3:$3)&lt;&gt;0),SUMIFS(Dados!$F:$F,Dados!$C:$C,$D:$D,Dados!$B:$B,$N$2,Dados!$I:$I,$3:$3)%*$I$2,$I$2))</f>
        <v>0.15</v>
      </c>
      <c r="J10" s="9">
        <f t="shared" si="0"/>
        <v>0.3</v>
      </c>
      <c r="K10" s="9">
        <f>IF($G10="SEM MOVIMENTO","",IF(AND($G10="AVALIADO",SUMIFS(Dados!$A:$A,Dados!$C:$C,$D:$D,Dados!$B:$B,$N$2,Dados!$I:$I,$3:$3)&lt;&gt;0),SUMIFS(Dados!$F:$F,Dados!$C:$C,$D:$D,Dados!$B:$B,$N$2,Dados!$I:$I,$3:$3)%*$K$2,$K$2))</f>
        <v>0.03</v>
      </c>
      <c r="L10" s="9">
        <f>IF($G10="SEM MOVIMENTO","",IF(AND($G10="AVALIADO",SUMIFS(Dados!$A:$A,Dados!$C:$C,$D:$D,Dados!$B:$B,$N$2,Dados!$I:$I,$3:$3)&lt;&gt;0),SUMIFS(Dados!$F:$F,Dados!$C:$C,$D:$D,Dados!$B:$B,$N$2,Dados!$I:$I,$3:$3)%*$L$2,$L$2))</f>
        <v>0.3</v>
      </c>
      <c r="M10" s="9">
        <f>IF($G10="SEM MOVIMENTO","",IF(AND($G10="AVALIADO",SUMIFS(Dados!$A:$A,Dados!$C:$C,$D:$D,Dados!$B:$B,$N$2,Dados!$I:$I,$3:$3)&lt;&gt;0),SUMIFS(Dados!$F:$F,Dados!$C:$C,$D:$D,Dados!$B:$B,$N$2,Dados!$I:$I,$3:$3)%*$M$2,$M$2))</f>
        <v>0.2</v>
      </c>
      <c r="N10" s="7">
        <f t="shared" si="1"/>
        <v>0.82999999999999985</v>
      </c>
    </row>
    <row r="11" spans="1:14" ht="15.75" x14ac:dyDescent="0.25">
      <c r="A11" s="1">
        <v>1239</v>
      </c>
      <c r="B11" s="2" t="s">
        <v>33</v>
      </c>
      <c r="C11" s="1" t="s">
        <v>34</v>
      </c>
      <c r="D11" s="43">
        <v>1239</v>
      </c>
      <c r="E11" s="1" t="s">
        <v>91</v>
      </c>
      <c r="F11" s="1" t="s">
        <v>35</v>
      </c>
      <c r="G11" s="1" t="str">
        <f>IF(SUMIFS(Dados!$A:$A,Dados!$C:$C,'IDGF-Mar'!$D:$D,Dados!$B:$B,'IDGF-Mar'!$N$2)=0,"SEM MOVIMENTO","AVALIADO")</f>
        <v>AVALIADO</v>
      </c>
      <c r="H11" s="42">
        <f>IFERROR(IF($G11="SEM MOVIMENTO","",IF(G11="AVALIADO",(VLOOKUP(D11,PPM!B:J,9,FALSE)/100)*$H$2,1*$H$2)),1*$H$2)</f>
        <v>0.15</v>
      </c>
      <c r="I11" s="9">
        <f>IF($G11="SEM MOVIMENTO","",IF(AND($G11="AVALIADO",SUMIFS(Dados!$A:$A,Dados!$C:$C,$D:$D,Dados!$B:$B,$N$2,Dados!$I:$I,$3:$3)&lt;&gt;0),SUMIFS(Dados!$F:$F,Dados!$C:$C,$D:$D,Dados!$B:$B,$N$2,Dados!$I:$I,$3:$3)%*$I$2,$I$2))</f>
        <v>0.15</v>
      </c>
      <c r="J11" s="9">
        <f t="shared" si="0"/>
        <v>0.3</v>
      </c>
      <c r="K11" s="9">
        <f>IF($G11="SEM MOVIMENTO","",IF(AND($G11="AVALIADO",SUMIFS(Dados!$A:$A,Dados!$C:$C,$D:$D,Dados!$B:$B,$N$2,Dados!$I:$I,$3:$3)&lt;&gt;0),SUMIFS(Dados!$F:$F,Dados!$C:$C,$D:$D,Dados!$B:$B,$N$2,Dados!$I:$I,$3:$3)%*$K$2,$K$2))</f>
        <v>0.03</v>
      </c>
      <c r="L11" s="9">
        <v>0.3</v>
      </c>
      <c r="M11" s="9">
        <f>IF($G11="SEM MOVIMENTO","",IF(AND($G11="AVALIADO",SUMIFS(Dados!$A:$A,Dados!$C:$C,$D:$D,Dados!$B:$B,$N$2,Dados!$I:$I,$3:$3)&lt;&gt;0),SUMIFS(Dados!$F:$F,Dados!$C:$C,$D:$D,Dados!$B:$B,$N$2,Dados!$I:$I,$3:$3)%*$M$2,$M$2))</f>
        <v>0.2</v>
      </c>
      <c r="N11" s="7">
        <f t="shared" si="1"/>
        <v>0.82999999999999985</v>
      </c>
    </row>
    <row r="12" spans="1:14" ht="15.75" x14ac:dyDescent="0.25">
      <c r="A12" s="1">
        <v>1329</v>
      </c>
      <c r="B12" s="2" t="s">
        <v>101</v>
      </c>
      <c r="C12" s="1" t="s">
        <v>102</v>
      </c>
      <c r="D12" s="43">
        <v>1329</v>
      </c>
      <c r="E12" s="1" t="s">
        <v>89</v>
      </c>
      <c r="F12" s="1" t="s">
        <v>94</v>
      </c>
      <c r="G12" s="1" t="str">
        <f>IF(SUMIFS(Dados!$A:$A,Dados!$C:$C,'IDGF-Mar'!$D:$D,Dados!$B:$B,'IDGF-Mar'!$N$2)=0,"SEM MOVIMENTO","AVALIADO")</f>
        <v>AVALIADO</v>
      </c>
      <c r="H12" s="42">
        <f>IFERROR(IF($G12="SEM MOVIMENTO","",IF(G12="AVALIADO",(VLOOKUP(D12,PPM!B:J,9,FALSE)/100)*$H$2,1*$H$2)),1*$H$2)</f>
        <v>0.15</v>
      </c>
      <c r="I12" s="9">
        <f>IF($G12="SEM MOVIMENTO","",IF(AND($G12="AVALIADO",SUMIFS(Dados!$A:$A,Dados!$C:$C,$D:$D,Dados!$B:$B,$N$2,Dados!$I:$I,$3:$3)&lt;&gt;0),SUMIFS(Dados!$F:$F,Dados!$C:$C,$D:$D,Dados!$B:$B,$N$2,Dados!$I:$I,$3:$3)%*$I$2,$I$2))</f>
        <v>0.15</v>
      </c>
      <c r="J12" s="9">
        <f t="shared" si="0"/>
        <v>0.3</v>
      </c>
      <c r="K12" s="9">
        <f>IF($G12="SEM MOVIMENTO","",IF(AND($G12="AVALIADO",SUMIFS(Dados!$A:$A,Dados!$C:$C,$D:$D,Dados!$B:$B,$N$2,Dados!$I:$I,$3:$3)&lt;&gt;0),SUMIFS(Dados!$F:$F,Dados!$C:$C,$D:$D,Dados!$B:$B,$N$2,Dados!$I:$I,$3:$3)%*$K$2,$K$2))</f>
        <v>0.03</v>
      </c>
      <c r="L12" s="9">
        <f>IF($G12="SEM MOVIMENTO","",IF(AND($G12="AVALIADO",SUMIFS(Dados!$A:$A,Dados!$C:$C,$D:$D,Dados!$B:$B,$N$2,Dados!$I:$I,$3:$3)&lt;&gt;0),SUMIFS(Dados!$F:$F,Dados!$C:$C,$D:$D,Dados!$B:$B,$N$2,Dados!$I:$I,$3:$3)%*$L$2,$L$2))</f>
        <v>0.3</v>
      </c>
      <c r="M12" s="9">
        <f>IF($G12="SEM MOVIMENTO","",IF(AND($G12="AVALIADO",SUMIFS(Dados!$A:$A,Dados!$C:$C,$D:$D,Dados!$B:$B,$N$2,Dados!$I:$I,$3:$3)&lt;&gt;0),SUMIFS(Dados!$F:$F,Dados!$C:$C,$D:$D,Dados!$B:$B,$N$2,Dados!$I:$I,$3:$3)%*$M$2,$M$2))</f>
        <v>0.2</v>
      </c>
      <c r="N12" s="7">
        <f t="shared" si="1"/>
        <v>0.82999999999999985</v>
      </c>
    </row>
    <row r="13" spans="1:14" ht="15.75" x14ac:dyDescent="0.25">
      <c r="A13" s="1">
        <v>1171</v>
      </c>
      <c r="B13" s="2" t="s">
        <v>95</v>
      </c>
      <c r="C13" s="1" t="s">
        <v>96</v>
      </c>
      <c r="D13" s="43">
        <v>1171</v>
      </c>
      <c r="E13" s="1" t="s">
        <v>89</v>
      </c>
      <c r="F13" s="1" t="s">
        <v>94</v>
      </c>
      <c r="G13" s="1" t="str">
        <f>IF(SUMIFS(Dados!$A:$A,Dados!$C:$C,'IDGF-Mar'!$D:$D,Dados!$B:$B,'IDGF-Mar'!$N$2)=0,"SEM MOVIMENTO","AVALIADO")</f>
        <v>AVALIADO</v>
      </c>
      <c r="H13" s="42">
        <f>IFERROR(IF($G13="SEM MOVIMENTO","",IF(G13="AVALIADO",(VLOOKUP(D13,PPM!B:J,9,FALSE)/100)*$H$2,1*$H$2)),1*$H$2)</f>
        <v>0.15</v>
      </c>
      <c r="I13" s="9">
        <f>IF($G13="SEM MOVIMENTO","",IF(AND($G13="AVALIADO",SUMIFS(Dados!$A:$A,Dados!$C:$C,$D:$D,Dados!$B:$B,$N$2,Dados!$I:$I,$3:$3)&lt;&gt;0),SUMIFS(Dados!$F:$F,Dados!$C:$C,$D:$D,Dados!$B:$B,$N$2,Dados!$I:$I,$3:$3)%*$I$2,$I$2))</f>
        <v>0.15</v>
      </c>
      <c r="J13" s="9">
        <f t="shared" si="0"/>
        <v>0.3</v>
      </c>
      <c r="K13" s="9">
        <f>IF($G13="SEM MOVIMENTO","",IF(AND($G13="AVALIADO",SUMIFS(Dados!$A:$A,Dados!$C:$C,$D:$D,Dados!$B:$B,$N$2,Dados!$I:$I,$3:$3)&lt;&gt;0),SUMIFS(Dados!$F:$F,Dados!$C:$C,$D:$D,Dados!$B:$B,$N$2,Dados!$I:$I,$3:$3)%*$K$2,$K$2))</f>
        <v>0.03</v>
      </c>
      <c r="L13" s="9">
        <f>IF($G13="SEM MOVIMENTO","",IF(AND($G13="AVALIADO",SUMIFS(Dados!$A:$A,Dados!$C:$C,$D:$D,Dados!$B:$B,$N$2,Dados!$I:$I,$3:$3)&lt;&gt;0),SUMIFS(Dados!$F:$F,Dados!$C:$C,$D:$D,Dados!$B:$B,$N$2,Dados!$I:$I,$3:$3)%*$L$2,$L$2))</f>
        <v>0.3</v>
      </c>
      <c r="M13" s="9">
        <f>IF($G13="SEM MOVIMENTO","",IF(AND($G13="AVALIADO",SUMIFS(Dados!$A:$A,Dados!$C:$C,$D:$D,Dados!$B:$B,$N$2,Dados!$I:$I,$3:$3)&lt;&gt;0),SUMIFS(Dados!$F:$F,Dados!$C:$C,$D:$D,Dados!$B:$B,$N$2,Dados!$I:$I,$3:$3)%*$M$2,$M$2))</f>
        <v>0.2</v>
      </c>
      <c r="N13" s="7">
        <f t="shared" si="1"/>
        <v>0.82999999999999985</v>
      </c>
    </row>
    <row r="14" spans="1:14" ht="15.75" x14ac:dyDescent="0.25">
      <c r="A14" s="1">
        <v>1482</v>
      </c>
      <c r="B14" s="2" t="s">
        <v>92</v>
      </c>
      <c r="C14" s="1" t="s">
        <v>93</v>
      </c>
      <c r="D14" s="43">
        <v>1482</v>
      </c>
      <c r="E14" s="1" t="s">
        <v>89</v>
      </c>
      <c r="F14" s="1" t="s">
        <v>94</v>
      </c>
      <c r="G14" s="1" t="str">
        <f>IF(SUMIFS(Dados!$A:$A,Dados!$C:$C,'IDGF-Mar'!$D:$D,Dados!$B:$B,'IDGF-Mar'!$N$2)=0,"SEM MOVIMENTO","AVALIADO")</f>
        <v>AVALIADO</v>
      </c>
      <c r="H14" s="42">
        <f>IFERROR(IF($G14="SEM MOVIMENTO","",IF(G14="AVALIADO",(VLOOKUP(D14,PPM!B:J,9,FALSE)/100)*$H$2,1*$H$2)),1*$H$2)</f>
        <v>0.15</v>
      </c>
      <c r="I14" s="9">
        <f>IF($G14="SEM MOVIMENTO","",IF(AND($G14="AVALIADO",SUMIFS(Dados!$A:$A,Dados!$C:$C,$D:$D,Dados!$B:$B,$N$2,Dados!$I:$I,$3:$3)&lt;&gt;0),SUMIFS(Dados!$F:$F,Dados!$C:$C,$D:$D,Dados!$B:$B,$N$2,Dados!$I:$I,$3:$3)%*$I$2,$I$2))</f>
        <v>0.15</v>
      </c>
      <c r="J14" s="9">
        <f t="shared" si="0"/>
        <v>0.3</v>
      </c>
      <c r="K14" s="9">
        <f>IF($G14="SEM MOVIMENTO","",IF(AND($G14="AVALIADO",SUMIFS(Dados!$A:$A,Dados!$C:$C,$D:$D,Dados!$B:$B,$N$2,Dados!$I:$I,$3:$3)&lt;&gt;0),SUMIFS(Dados!$F:$F,Dados!$C:$C,$D:$D,Dados!$B:$B,$N$2,Dados!$I:$I,$3:$3)%*$K$2,$K$2))</f>
        <v>0.03</v>
      </c>
      <c r="L14" s="9">
        <v>0.3</v>
      </c>
      <c r="M14" s="9">
        <f>IF($G14="SEM MOVIMENTO","",IF(AND($G14="AVALIADO",SUMIFS(Dados!$A:$A,Dados!$C:$C,$D:$D,Dados!$B:$B,$N$2,Dados!$I:$I,$3:$3)&lt;&gt;0),SUMIFS(Dados!$F:$F,Dados!$C:$C,$D:$D,Dados!$B:$B,$N$2,Dados!$I:$I,$3:$3)%*$M$2,$M$2))</f>
        <v>0.2</v>
      </c>
      <c r="N14" s="7">
        <f t="shared" si="1"/>
        <v>0.82999999999999985</v>
      </c>
    </row>
    <row r="15" spans="1:14" ht="15.75" x14ac:dyDescent="0.25">
      <c r="A15" s="1">
        <v>1030</v>
      </c>
      <c r="B15" s="2" t="s">
        <v>27</v>
      </c>
      <c r="C15" s="1" t="s">
        <v>28</v>
      </c>
      <c r="D15" s="43">
        <v>1030</v>
      </c>
      <c r="E15" s="1" t="s">
        <v>90</v>
      </c>
      <c r="F15" s="1" t="s">
        <v>29</v>
      </c>
      <c r="G15" s="1" t="str">
        <f>IF(SUMIFS(Dados!$A:$A,Dados!$C:$C,'IDGF-Mar'!$D:$D,Dados!$B:$B,'IDGF-Mar'!$N$2)=0,"SEM MOVIMENTO","AVALIADO")</f>
        <v>AVALIADO</v>
      </c>
      <c r="H15" s="42">
        <f>IFERROR(IF($G15="SEM MOVIMENTO","",IF(G15="AVALIADO",(VLOOKUP(D15,PPM!B:J,9,FALSE)/100)*$H$2,1*$H$2)),1*$H$2)</f>
        <v>0.15</v>
      </c>
      <c r="I15" s="9">
        <f>IF($G15="SEM MOVIMENTO","",IF(AND($G15="AVALIADO",SUMIFS(Dados!$A:$A,Dados!$C:$C,$D:$D,Dados!$B:$B,$N$2,Dados!$I:$I,$3:$3)&lt;&gt;0),SUMIFS(Dados!$F:$F,Dados!$C:$C,$D:$D,Dados!$B:$B,$N$2,Dados!$I:$I,$3:$3)%*$I$2,$I$2))</f>
        <v>0.15</v>
      </c>
      <c r="J15" s="9">
        <f t="shared" si="0"/>
        <v>0.3</v>
      </c>
      <c r="K15" s="9">
        <f>IF($G15="SEM MOVIMENTO","",IF(AND($G15="AVALIADO",SUMIFS(Dados!$A:$A,Dados!$C:$C,$D:$D,Dados!$B:$B,$N$2,Dados!$I:$I,$3:$3)&lt;&gt;0),SUMIFS(Dados!$F:$F,Dados!$C:$C,$D:$D,Dados!$B:$B,$N$2,Dados!$I:$I,$3:$3)%*$K$2,$K$2))</f>
        <v>0.16000000000000003</v>
      </c>
      <c r="L15" s="9">
        <f>IF($G15="SEM MOVIMENTO","",IF(AND($G15="AVALIADO",SUMIFS(Dados!$A:$A,Dados!$C:$C,$D:$D,Dados!$B:$B,$N$2,Dados!$I:$I,$3:$3)&lt;&gt;0),SUMIFS(Dados!$F:$F,Dados!$C:$C,$D:$D,Dados!$B:$B,$N$2,Dados!$I:$I,$3:$3)%*$L$2,$L$2))</f>
        <v>0.3</v>
      </c>
      <c r="M15" s="9">
        <f>IF($G15="SEM MOVIMENTO","",IF(AND($G15="AVALIADO",SUMIFS(Dados!$A:$A,Dados!$C:$C,$D:$D,Dados!$B:$B,$N$2,Dados!$I:$I,$3:$3)&lt;&gt;0),SUMIFS(Dados!$F:$F,Dados!$C:$C,$D:$D,Dados!$B:$B,$N$2,Dados!$I:$I,$3:$3)%*$M$2,$M$2))</f>
        <v>0.2</v>
      </c>
      <c r="N15" s="7">
        <f t="shared" si="1"/>
        <v>0.96</v>
      </c>
    </row>
    <row r="16" spans="1:14" ht="15.75" x14ac:dyDescent="0.25">
      <c r="A16" s="1">
        <v>1183</v>
      </c>
      <c r="B16" s="2" t="s">
        <v>111</v>
      </c>
      <c r="C16" s="1" t="s">
        <v>112</v>
      </c>
      <c r="D16" s="43">
        <v>1183</v>
      </c>
      <c r="E16" s="1" t="s">
        <v>138</v>
      </c>
      <c r="F16" s="1" t="s">
        <v>134</v>
      </c>
      <c r="G16" s="1" t="str">
        <f>IF(SUMIFS(Dados!$A:$A,Dados!$C:$C,'IDGF-Mar'!$D:$D,Dados!$B:$B,'IDGF-Mar'!$N$2)=0,"SEM MOVIMENTO","AVALIADO")</f>
        <v>AVALIADO</v>
      </c>
      <c r="H16" s="42">
        <f>IFERROR(IF($G16="SEM MOVIMENTO","",IF(G16="AVALIADO",(VLOOKUP(D16,PPM!B:J,9,FALSE)/100)*$H$2,1*$H$2)),1*$H$2)</f>
        <v>0.15</v>
      </c>
      <c r="I16" s="9">
        <f>IF($G16="SEM MOVIMENTO","",IF(AND($G16="AVALIADO",SUMIFS(Dados!$A:$A,Dados!$C:$C,$D:$D,Dados!$B:$B,$N$2,Dados!$I:$I,$3:$3)&lt;&gt;0),SUMIFS(Dados!$F:$F,Dados!$C:$C,$D:$D,Dados!$B:$B,$N$2,Dados!$I:$I,$3:$3)%*$I$2,$I$2))</f>
        <v>0.15</v>
      </c>
      <c r="J16" s="9">
        <f t="shared" si="0"/>
        <v>0.3</v>
      </c>
      <c r="K16" s="9">
        <f>IF($G16="SEM MOVIMENTO","",IF(AND($G16="AVALIADO",SUMIFS(Dados!$A:$A,Dados!$C:$C,$D:$D,Dados!$B:$B,$N$2,Dados!$I:$I,$3:$3)&lt;&gt;0),SUMIFS(Dados!$F:$F,Dados!$C:$C,$D:$D,Dados!$B:$B,$N$2,Dados!$I:$I,$3:$3)%*$K$2,$K$2))</f>
        <v>0.16000000000000003</v>
      </c>
      <c r="L16" s="9">
        <v>0.3</v>
      </c>
      <c r="M16" s="9">
        <f>IF($G16="SEM MOVIMENTO","",IF(AND($G16="AVALIADO",SUMIFS(Dados!$A:$A,Dados!$C:$C,$D:$D,Dados!$B:$B,$N$2,Dados!$I:$I,$3:$3)&lt;&gt;0),SUMIFS(Dados!$F:$F,Dados!$C:$C,$D:$D,Dados!$B:$B,$N$2,Dados!$I:$I,$3:$3)%*$M$2,$M$2))</f>
        <v>0.2</v>
      </c>
      <c r="N16" s="7">
        <f t="shared" si="1"/>
        <v>0.96</v>
      </c>
    </row>
    <row r="17" spans="1:14" ht="15.75" x14ac:dyDescent="0.25">
      <c r="A17" s="1">
        <v>1320</v>
      </c>
      <c r="B17" s="2" t="s">
        <v>97</v>
      </c>
      <c r="C17" s="1" t="s">
        <v>98</v>
      </c>
      <c r="D17" s="43">
        <v>1320</v>
      </c>
      <c r="E17" s="1" t="s">
        <v>89</v>
      </c>
      <c r="F17" s="1" t="s">
        <v>94</v>
      </c>
      <c r="G17" s="1" t="str">
        <f>IF(SUMIFS(Dados!$A:$A,Dados!$C:$C,'IDGF-Mar'!$D:$D,Dados!$B:$B,'IDGF-Mar'!$N$2)=0,"SEM MOVIMENTO","AVALIADO")</f>
        <v>AVALIADO</v>
      </c>
      <c r="H17" s="42">
        <f>IFERROR(IF($G17="SEM MOVIMENTO","",IF(G17="AVALIADO",(VLOOKUP(D17,PPM!B:J,9,FALSE)/100)*$H$2,1*$H$2)),1*$H$2)</f>
        <v>0.15</v>
      </c>
      <c r="I17" s="9">
        <f>IF($G17="SEM MOVIMENTO","",IF(AND($G17="AVALIADO",SUMIFS(Dados!$A:$A,Dados!$C:$C,$D:$D,Dados!$B:$B,$N$2,Dados!$I:$I,$3:$3)&lt;&gt;0),SUMIFS(Dados!$F:$F,Dados!$C:$C,$D:$D,Dados!$B:$B,$N$2,Dados!$I:$I,$3:$3)%*$I$2,$I$2))</f>
        <v>0.15</v>
      </c>
      <c r="J17" s="9">
        <f t="shared" si="0"/>
        <v>0.3</v>
      </c>
      <c r="K17" s="9">
        <f>IF($G17="SEM MOVIMENTO","",IF(AND($G17="AVALIADO",SUMIFS(Dados!$A:$A,Dados!$C:$C,$D:$D,Dados!$B:$B,$N$2,Dados!$I:$I,$3:$3)&lt;&gt;0),SUMIFS(Dados!$F:$F,Dados!$C:$C,$D:$D,Dados!$B:$B,$N$2,Dados!$I:$I,$3:$3)%*$K$2,$K$2))</f>
        <v>0.16000000000000003</v>
      </c>
      <c r="L17" s="9">
        <v>0.3</v>
      </c>
      <c r="M17" s="9">
        <f>IF($G17="SEM MOVIMENTO","",IF(AND($G17="AVALIADO",SUMIFS(Dados!$A:$A,Dados!$C:$C,$D:$D,Dados!$B:$B,$N$2,Dados!$I:$I,$3:$3)&lt;&gt;0),SUMIFS(Dados!$F:$F,Dados!$C:$C,$D:$D,Dados!$B:$B,$N$2,Dados!$I:$I,$3:$3)%*$M$2,$M$2))</f>
        <v>0.2</v>
      </c>
      <c r="N17" s="7">
        <f t="shared" si="1"/>
        <v>0.96</v>
      </c>
    </row>
    <row r="18" spans="1:14" ht="15.75" x14ac:dyDescent="0.25">
      <c r="A18" s="1">
        <v>2972</v>
      </c>
      <c r="B18" s="2" t="s">
        <v>41</v>
      </c>
      <c r="C18" s="1" t="s">
        <v>42</v>
      </c>
      <c r="D18" s="43">
        <v>2972</v>
      </c>
      <c r="E18" s="1" t="s">
        <v>89</v>
      </c>
      <c r="F18" s="1" t="s">
        <v>43</v>
      </c>
      <c r="G18" s="1" t="str">
        <f>IF(SUMIFS(Dados!$A:$A,Dados!$C:$C,'IDGF-Mar'!$D:$D,Dados!$B:$B,'IDGF-Mar'!$N$2)=0,"SEM MOVIMENTO","AVALIADO")</f>
        <v>AVALIADO</v>
      </c>
      <c r="H18" s="42">
        <f>IFERROR(IF($G18="SEM MOVIMENTO","",IF(G18="AVALIADO",(VLOOKUP(D18,PPM!B:J,9,FALSE)/100)*$H$2,1*$H$2)),1*$H$2)</f>
        <v>0.15</v>
      </c>
      <c r="I18" s="9">
        <f>IF($G18="SEM MOVIMENTO","",IF(AND($G18="AVALIADO",SUMIFS(Dados!$A:$A,Dados!$C:$C,$D:$D,Dados!$B:$B,$N$2,Dados!$I:$I,$3:$3)&lt;&gt;0),SUMIFS(Dados!$F:$F,Dados!$C:$C,$D:$D,Dados!$B:$B,$N$2,Dados!$I:$I,$3:$3)%*$I$2,$I$2))</f>
        <v>0.15</v>
      </c>
      <c r="J18" s="9">
        <f t="shared" si="0"/>
        <v>0.3</v>
      </c>
      <c r="K18" s="9">
        <f>IF($G18="SEM MOVIMENTO","",IF(AND($G18="AVALIADO",SUMIFS(Dados!$A:$A,Dados!$C:$C,$D:$D,Dados!$B:$B,$N$2,Dados!$I:$I,$3:$3)&lt;&gt;0),SUMIFS(Dados!$F:$F,Dados!$C:$C,$D:$D,Dados!$B:$B,$N$2,Dados!$I:$I,$3:$3)%*$K$2,$K$2))</f>
        <v>0.16000000000000003</v>
      </c>
      <c r="L18" s="9">
        <f>IF($G18="SEM MOVIMENTO","",IF(AND($G18="AVALIADO",SUMIFS(Dados!$A:$A,Dados!$C:$C,$D:$D,Dados!$B:$B,$N$2,Dados!$I:$I,$3:$3)&lt;&gt;0),SUMIFS(Dados!$F:$F,Dados!$C:$C,$D:$D,Dados!$B:$B,$N$2,Dados!$I:$I,$3:$3)%*$L$2,$L$2))</f>
        <v>0.3</v>
      </c>
      <c r="M18" s="9">
        <f>IF($G18="SEM MOVIMENTO","",IF(AND($G18="AVALIADO",SUMIFS(Dados!$A:$A,Dados!$C:$C,$D:$D,Dados!$B:$B,$N$2,Dados!$I:$I,$3:$3)&lt;&gt;0),SUMIFS(Dados!$F:$F,Dados!$C:$C,$D:$D,Dados!$B:$B,$N$2,Dados!$I:$I,$3:$3)%*$M$2,$M$2))</f>
        <v>0.2</v>
      </c>
      <c r="N18" s="7">
        <f t="shared" si="1"/>
        <v>0.96</v>
      </c>
    </row>
    <row r="19" spans="1:14" ht="15.75" x14ac:dyDescent="0.25">
      <c r="A19" s="1">
        <v>1496</v>
      </c>
      <c r="B19" s="2" t="s">
        <v>128</v>
      </c>
      <c r="C19" s="1" t="s">
        <v>129</v>
      </c>
      <c r="D19" s="43">
        <v>1496</v>
      </c>
      <c r="E19" s="1" t="s">
        <v>138</v>
      </c>
      <c r="F19" s="1" t="s">
        <v>136</v>
      </c>
      <c r="G19" s="1" t="str">
        <f>IF(SUMIFS(Dados!$A:$A,Dados!$C:$C,'IDGF-Mar'!$D:$D,Dados!$B:$B,'IDGF-Mar'!$N$2)=0,"SEM MOVIMENTO","AVALIADO")</f>
        <v>AVALIADO</v>
      </c>
      <c r="H19" s="42">
        <f>IFERROR(IF($G19="SEM MOVIMENTO","",IF(G19="AVALIADO",(VLOOKUP(D19,PPM!B:J,9,FALSE)/100)*$H$2,1*$H$2)),1*$H$2)</f>
        <v>0</v>
      </c>
      <c r="I19" s="9">
        <f>IF($G19="SEM MOVIMENTO","",IF(AND($G19="AVALIADO",SUMIFS(Dados!$A:$A,Dados!$C:$C,$D:$D,Dados!$B:$B,$N$2,Dados!$I:$I,$3:$3)&lt;&gt;0),SUMIFS(Dados!$F:$F,Dados!$C:$C,$D:$D,Dados!$B:$B,$N$2,Dados!$I:$I,$3:$3)%*$I$2,$I$2))</f>
        <v>0.15</v>
      </c>
      <c r="J19" s="9">
        <f t="shared" si="0"/>
        <v>0.15</v>
      </c>
      <c r="K19" s="9">
        <f>IF($G19="SEM MOVIMENTO","",IF(AND($G19="AVALIADO",SUMIFS(Dados!$A:$A,Dados!$C:$C,$D:$D,Dados!$B:$B,$N$2,Dados!$I:$I,$3:$3)&lt;&gt;0),SUMIFS(Dados!$F:$F,Dados!$C:$C,$D:$D,Dados!$B:$B,$N$2,Dados!$I:$I,$3:$3)%*$K$2,$K$2))</f>
        <v>0.16000000000000003</v>
      </c>
      <c r="L19" s="9">
        <v>0.3</v>
      </c>
      <c r="M19" s="9">
        <f>IF($G19="SEM MOVIMENTO","",IF(AND($G19="AVALIADO",SUMIFS(Dados!$A:$A,Dados!$C:$C,$D:$D,Dados!$B:$B,$N$2,Dados!$I:$I,$3:$3)&lt;&gt;0),SUMIFS(Dados!$F:$F,Dados!$C:$C,$D:$D,Dados!$B:$B,$N$2,Dados!$I:$I,$3:$3)%*$M$2,$M$2))</f>
        <v>0.2</v>
      </c>
      <c r="N19" s="7">
        <f t="shared" si="1"/>
        <v>0.81</v>
      </c>
    </row>
    <row r="20" spans="1:14" ht="15.75" x14ac:dyDescent="0.25">
      <c r="A20" s="1">
        <v>1273</v>
      </c>
      <c r="B20" s="2" t="s">
        <v>103</v>
      </c>
      <c r="C20" s="1" t="s">
        <v>104</v>
      </c>
      <c r="D20" s="43">
        <v>1273</v>
      </c>
      <c r="E20" s="1" t="s">
        <v>89</v>
      </c>
      <c r="F20" s="1" t="s">
        <v>94</v>
      </c>
      <c r="G20" s="1" t="str">
        <f>IF(SUMIFS(Dados!$A:$A,Dados!$C:$C,'IDGF-Mar'!$D:$D,Dados!$B:$B,'IDGF-Mar'!$N$2)=0,"SEM MOVIMENTO","AVALIADO")</f>
        <v>AVALIADO</v>
      </c>
      <c r="H20" s="42">
        <f>IFERROR(IF($G20="SEM MOVIMENTO","",IF(G20="AVALIADO",(VLOOKUP(D20,PPM!B:J,9,FALSE)/100)*$H$2,1*$H$2)),1*$H$2)</f>
        <v>0.15</v>
      </c>
      <c r="I20" s="9">
        <f>IF($G20="SEM MOVIMENTO","",IF(AND($G20="AVALIADO",SUMIFS(Dados!$A:$A,Dados!$C:$C,$D:$D,Dados!$B:$B,$N$2,Dados!$I:$I,$3:$3)&lt;&gt;0),SUMIFS(Dados!$F:$F,Dados!$C:$C,$D:$D,Dados!$B:$B,$N$2,Dados!$I:$I,$3:$3)%*$I$2,$I$2))</f>
        <v>0.15</v>
      </c>
      <c r="J20" s="9">
        <f t="shared" si="0"/>
        <v>0.3</v>
      </c>
      <c r="K20" s="9">
        <f>IF($G20="SEM MOVIMENTO","",IF(AND($G20="AVALIADO",SUMIFS(Dados!$A:$A,Dados!$C:$C,$D:$D,Dados!$B:$B,$N$2,Dados!$I:$I,$3:$3)&lt;&gt;0),SUMIFS(Dados!$F:$F,Dados!$C:$C,$D:$D,Dados!$B:$B,$N$2,Dados!$I:$I,$3:$3)%*$K$2,$K$2))</f>
        <v>0.16000000000000003</v>
      </c>
      <c r="L20" s="9">
        <v>0.3</v>
      </c>
      <c r="M20" s="9">
        <f>IF($G20="SEM MOVIMENTO","",IF(AND($G20="AVALIADO",SUMIFS(Dados!$A:$A,Dados!$C:$C,$D:$D,Dados!$B:$B,$N$2,Dados!$I:$I,$3:$3)&lt;&gt;0),SUMIFS(Dados!$F:$F,Dados!$C:$C,$D:$D,Dados!$B:$B,$N$2,Dados!$I:$I,$3:$3)%*$M$2,$M$2))</f>
        <v>0.2</v>
      </c>
      <c r="N20" s="7">
        <f t="shared" si="1"/>
        <v>0.96</v>
      </c>
    </row>
    <row r="21" spans="1:14" ht="15.75" x14ac:dyDescent="0.25">
      <c r="A21" s="1">
        <v>1424</v>
      </c>
      <c r="B21" s="2" t="s">
        <v>124</v>
      </c>
      <c r="C21" s="1" t="s">
        <v>125</v>
      </c>
      <c r="D21" s="43">
        <v>1424</v>
      </c>
      <c r="E21" s="1" t="s">
        <v>138</v>
      </c>
      <c r="F21" s="1" t="s">
        <v>136</v>
      </c>
      <c r="G21" s="1" t="str">
        <f>IF(SUMIFS(Dados!$A:$A,Dados!$C:$C,'IDGF-Mar'!$D:$D,Dados!$B:$B,'IDGF-Mar'!$N$2)=0,"SEM MOVIMENTO","AVALIADO")</f>
        <v>AVALIADO</v>
      </c>
      <c r="H21" s="42">
        <f>IFERROR(IF($G21="SEM MOVIMENTO","",IF(G21="AVALIADO",(VLOOKUP(D21,PPM!B:J,9,FALSE)/100)*$H$2,1*$H$2)),1*$H$2)</f>
        <v>0.15</v>
      </c>
      <c r="I21" s="9">
        <f>IF($G21="SEM MOVIMENTO","",IF(AND($G21="AVALIADO",SUMIFS(Dados!$A:$A,Dados!$C:$C,$D:$D,Dados!$B:$B,$N$2,Dados!$I:$I,$3:$3)&lt;&gt;0),SUMIFS(Dados!$F:$F,Dados!$C:$C,$D:$D,Dados!$B:$B,$N$2,Dados!$I:$I,$3:$3)%*$I$2,$I$2))</f>
        <v>0.15</v>
      </c>
      <c r="J21" s="9">
        <f t="shared" si="0"/>
        <v>0.3</v>
      </c>
      <c r="K21" s="9">
        <f>IF($G21="SEM MOVIMENTO","",IF(AND($G21="AVALIADO",SUMIFS(Dados!$A:$A,Dados!$C:$C,$D:$D,Dados!$B:$B,$N$2,Dados!$I:$I,$3:$3)&lt;&gt;0),SUMIFS(Dados!$F:$F,Dados!$C:$C,$D:$D,Dados!$B:$B,$N$2,Dados!$I:$I,$3:$3)%*$K$2,$K$2))</f>
        <v>0.16000000000000003</v>
      </c>
      <c r="L21" s="9">
        <f>IF($G21="SEM MOVIMENTO","",IF(AND($G21="AVALIADO",SUMIFS(Dados!$A:$A,Dados!$C:$C,$D:$D,Dados!$B:$B,$N$2,Dados!$I:$I,$3:$3)&lt;&gt;0),SUMIFS(Dados!$F:$F,Dados!$C:$C,$D:$D,Dados!$B:$B,$N$2,Dados!$I:$I,$3:$3)%*$L$2,$L$2))</f>
        <v>0.3</v>
      </c>
      <c r="M21" s="9">
        <f>IF($G21="SEM MOVIMENTO","",IF(AND($G21="AVALIADO",SUMIFS(Dados!$A:$A,Dados!$C:$C,$D:$D,Dados!$B:$B,$N$2,Dados!$I:$I,$3:$3)&lt;&gt;0),SUMIFS(Dados!$F:$F,Dados!$C:$C,$D:$D,Dados!$B:$B,$N$2,Dados!$I:$I,$3:$3)%*$M$2,$M$2))</f>
        <v>0.2</v>
      </c>
      <c r="N21" s="7">
        <f t="shared" si="1"/>
        <v>0.96</v>
      </c>
    </row>
    <row r="22" spans="1:14" ht="15.75" x14ac:dyDescent="0.25">
      <c r="A22" s="1">
        <v>1828</v>
      </c>
      <c r="B22" s="2" t="s">
        <v>132</v>
      </c>
      <c r="C22" s="1" t="s">
        <v>133</v>
      </c>
      <c r="D22" s="43">
        <v>1828</v>
      </c>
      <c r="E22" s="1" t="s">
        <v>138</v>
      </c>
      <c r="F22" s="1" t="s">
        <v>134</v>
      </c>
      <c r="G22" s="1" t="str">
        <f>IF(SUMIFS(Dados!$A:$A,Dados!$C:$C,'IDGF-Mar'!$D:$D,Dados!$B:$B,'IDGF-Mar'!$N$2)=0,"SEM MOVIMENTO","AVALIADO")</f>
        <v>AVALIADO</v>
      </c>
      <c r="H22" s="42">
        <f>IFERROR(IF($G22="SEM MOVIMENTO","",IF(G22="AVALIADO",(VLOOKUP(D22,PPM!B:J,9,FALSE)/100)*$H$2,1*$H$2)),1*$H$2)</f>
        <v>0.15</v>
      </c>
      <c r="I22" s="9">
        <f>IF($G22="SEM MOVIMENTO","",IF(AND($G22="AVALIADO",SUMIFS(Dados!$A:$A,Dados!$C:$C,$D:$D,Dados!$B:$B,$N$2,Dados!$I:$I,$3:$3)&lt;&gt;0),SUMIFS(Dados!$F:$F,Dados!$C:$C,$D:$D,Dados!$B:$B,$N$2,Dados!$I:$I,$3:$3)%*$I$2,$I$2))</f>
        <v>0.15</v>
      </c>
      <c r="J22" s="9">
        <f t="shared" si="0"/>
        <v>0.3</v>
      </c>
      <c r="K22" s="9">
        <f>IF($G22="SEM MOVIMENTO","",IF(AND($G22="AVALIADO",SUMIFS(Dados!$A:$A,Dados!$C:$C,$D:$D,Dados!$B:$B,$N$2,Dados!$I:$I,$3:$3)&lt;&gt;0),SUMIFS(Dados!$F:$F,Dados!$C:$C,$D:$D,Dados!$B:$B,$N$2,Dados!$I:$I,$3:$3)%*$K$2,$K$2))</f>
        <v>0.16000000000000003</v>
      </c>
      <c r="L22" s="9">
        <v>0.3</v>
      </c>
      <c r="M22" s="9">
        <f>IF($G22="SEM MOVIMENTO","",IF(AND($G22="AVALIADO",SUMIFS(Dados!$A:$A,Dados!$C:$C,$D:$D,Dados!$B:$B,$N$2,Dados!$I:$I,$3:$3)&lt;&gt;0),SUMIFS(Dados!$F:$F,Dados!$C:$C,$D:$D,Dados!$B:$B,$N$2,Dados!$I:$I,$3:$3)%*$M$2,$M$2))</f>
        <v>0.2</v>
      </c>
      <c r="N22" s="7">
        <f t="shared" si="1"/>
        <v>0.96</v>
      </c>
    </row>
    <row r="23" spans="1:14" ht="15.75" x14ac:dyDescent="0.25">
      <c r="A23" s="1">
        <v>1291</v>
      </c>
      <c r="B23" s="2" t="s">
        <v>119</v>
      </c>
      <c r="C23" s="1" t="s">
        <v>120</v>
      </c>
      <c r="D23" s="43">
        <v>1291</v>
      </c>
      <c r="E23" s="1" t="s">
        <v>138</v>
      </c>
      <c r="F23" s="1" t="s">
        <v>135</v>
      </c>
      <c r="G23" s="1" t="str">
        <f>IF(SUMIFS(Dados!$A:$A,Dados!$C:$C,'IDGF-Mar'!$D:$D,Dados!$B:$B,'IDGF-Mar'!$N$2)=0,"SEM MOVIMENTO","AVALIADO")</f>
        <v>AVALIADO</v>
      </c>
      <c r="H23" s="42">
        <f>IFERROR(IF($G23="SEM MOVIMENTO","",IF(G23="AVALIADO",(VLOOKUP(D23,PPM!B:J,9,FALSE)/100)*$H$2,1*$H$2)),1*$H$2)</f>
        <v>0.15</v>
      </c>
      <c r="I23" s="9">
        <f>IF($G23="SEM MOVIMENTO","",IF(AND($G23="AVALIADO",SUMIFS(Dados!$A:$A,Dados!$C:$C,$D:$D,Dados!$B:$B,$N$2,Dados!$I:$I,$3:$3)&lt;&gt;0),SUMIFS(Dados!$F:$F,Dados!$C:$C,$D:$D,Dados!$B:$B,$N$2,Dados!$I:$I,$3:$3)%*$I$2,$I$2))</f>
        <v>0.15</v>
      </c>
      <c r="J23" s="9">
        <f t="shared" si="0"/>
        <v>0.3</v>
      </c>
      <c r="K23" s="9">
        <f>IF($G23="SEM MOVIMENTO","",IF(AND($G23="AVALIADO",SUMIFS(Dados!$A:$A,Dados!$C:$C,$D:$D,Dados!$B:$B,$N$2,Dados!$I:$I,$3:$3)&lt;&gt;0),SUMIFS(Dados!$F:$F,Dados!$C:$C,$D:$D,Dados!$B:$B,$N$2,Dados!$I:$I,$3:$3)%*$K$2,$K$2))</f>
        <v>0.16000000000000003</v>
      </c>
      <c r="L23" s="9">
        <f>IF($G23="SEM MOVIMENTO","",IF(AND($G23="AVALIADO",SUMIFS(Dados!$A:$A,Dados!$C:$C,$D:$D,Dados!$B:$B,$N$2,Dados!$I:$I,$3:$3)&lt;&gt;0),SUMIFS(Dados!$F:$F,Dados!$C:$C,$D:$D,Dados!$B:$B,$N$2,Dados!$I:$I,$3:$3)%*$L$2,$L$2))</f>
        <v>0.3</v>
      </c>
      <c r="M23" s="9">
        <f>IF($G23="SEM MOVIMENTO","",IF(AND($G23="AVALIADO",SUMIFS(Dados!$A:$A,Dados!$C:$C,$D:$D,Dados!$B:$B,$N$2,Dados!$I:$I,$3:$3)&lt;&gt;0),SUMIFS(Dados!$F:$F,Dados!$C:$C,$D:$D,Dados!$B:$B,$N$2,Dados!$I:$I,$3:$3)%*$M$2,$M$2))</f>
        <v>0.2</v>
      </c>
      <c r="N23" s="7">
        <f t="shared" si="1"/>
        <v>0.96</v>
      </c>
    </row>
    <row r="24" spans="1:14" ht="15.75" x14ac:dyDescent="0.25">
      <c r="A24" s="1">
        <v>1294</v>
      </c>
      <c r="B24" s="3" t="s">
        <v>71</v>
      </c>
      <c r="C24" s="1" t="s">
        <v>72</v>
      </c>
      <c r="D24" s="43">
        <v>1294</v>
      </c>
      <c r="E24" s="1" t="s">
        <v>91</v>
      </c>
      <c r="F24" s="1" t="s">
        <v>64</v>
      </c>
      <c r="G24" s="1" t="str">
        <f>IF(SUMIFS(Dados!$A:$A,Dados!$C:$C,'IDGF-Mar'!$D:$D,Dados!$B:$B,'IDGF-Mar'!$N$2)=0,"SEM MOVIMENTO","AVALIADO")</f>
        <v>AVALIADO</v>
      </c>
      <c r="H24" s="42">
        <f>IFERROR(IF($G24="SEM MOVIMENTO","",IF(G24="AVALIADO",(VLOOKUP(D24,PPM!B:J,9,FALSE)/100)*$H$2,1*$H$2)),1*$H$2)</f>
        <v>0.15</v>
      </c>
      <c r="I24" s="9">
        <f>IF($G24="SEM MOVIMENTO","",IF(AND($G24="AVALIADO",SUMIFS(Dados!$A:$A,Dados!$C:$C,$D:$D,Dados!$B:$B,$N$2,Dados!$I:$I,$3:$3)&lt;&gt;0),SUMIFS(Dados!$F:$F,Dados!$C:$C,$D:$D,Dados!$B:$B,$N$2,Dados!$I:$I,$3:$3)%*$I$2,$I$2))</f>
        <v>0.15</v>
      </c>
      <c r="J24" s="9">
        <f t="shared" si="0"/>
        <v>0.3</v>
      </c>
      <c r="K24" s="9">
        <f>IF($G24="SEM MOVIMENTO","",IF(AND($G24="AVALIADO",SUMIFS(Dados!$A:$A,Dados!$C:$C,$D:$D,Dados!$B:$B,$N$2,Dados!$I:$I,$3:$3)&lt;&gt;0),SUMIFS(Dados!$F:$F,Dados!$C:$C,$D:$D,Dados!$B:$B,$N$2,Dados!$I:$I,$3:$3)%*$K$2,$K$2))</f>
        <v>0.16000000000000003</v>
      </c>
      <c r="L24" s="9">
        <f>IF($G24="SEM MOVIMENTO","",IF(AND($G24="AVALIADO",SUMIFS(Dados!$A:$A,Dados!$C:$C,$D:$D,Dados!$B:$B,$N$2,Dados!$I:$I,$3:$3)&lt;&gt;0),SUMIFS(Dados!$F:$F,Dados!$C:$C,$D:$D,Dados!$B:$B,$N$2,Dados!$I:$I,$3:$3)%*$L$2,$L$2))</f>
        <v>0.3</v>
      </c>
      <c r="M24" s="9">
        <f>IF($G24="SEM MOVIMENTO","",IF(AND($G24="AVALIADO",SUMIFS(Dados!$A:$A,Dados!$C:$C,$D:$D,Dados!$B:$B,$N$2,Dados!$I:$I,$3:$3)&lt;&gt;0),SUMIFS(Dados!$F:$F,Dados!$C:$C,$D:$D,Dados!$B:$B,$N$2,Dados!$I:$I,$3:$3)%*$M$2,$M$2))</f>
        <v>0.2</v>
      </c>
      <c r="N24" s="7">
        <f t="shared" si="1"/>
        <v>0.96</v>
      </c>
    </row>
    <row r="25" spans="1:14" ht="15.75" x14ac:dyDescent="0.25">
      <c r="A25" s="1">
        <v>1296</v>
      </c>
      <c r="B25" s="2" t="s">
        <v>62</v>
      </c>
      <c r="C25" s="1" t="s">
        <v>63</v>
      </c>
      <c r="D25" s="43">
        <v>1296</v>
      </c>
      <c r="E25" s="1" t="s">
        <v>91</v>
      </c>
      <c r="F25" s="1" t="s">
        <v>64</v>
      </c>
      <c r="G25" s="1" t="str">
        <f>IF(SUMIFS(Dados!$A:$A,Dados!$C:$C,'IDGF-Mar'!$D:$D,Dados!$B:$B,'IDGF-Mar'!$N$2)=0,"SEM MOVIMENTO","AVALIADO")</f>
        <v>AVALIADO</v>
      </c>
      <c r="H25" s="42">
        <f>IFERROR(IF($G25="SEM MOVIMENTO","",IF(G25="AVALIADO",(VLOOKUP(D25,PPM!B:J,9,FALSE)/100)*$H$2,1*$H$2)),1*$H$2)</f>
        <v>0.15</v>
      </c>
      <c r="I25" s="9">
        <f>IF($G25="SEM MOVIMENTO","",IF(AND($G25="AVALIADO",SUMIFS(Dados!$A:$A,Dados!$C:$C,$D:$D,Dados!$B:$B,$N$2,Dados!$I:$I,$3:$3)&lt;&gt;0),SUMIFS(Dados!$F:$F,Dados!$C:$C,$D:$D,Dados!$B:$B,$N$2,Dados!$I:$I,$3:$3)%*$I$2,$I$2))</f>
        <v>0.15</v>
      </c>
      <c r="J25" s="9">
        <f t="shared" si="0"/>
        <v>0.3</v>
      </c>
      <c r="K25" s="9">
        <f>IF($G25="SEM MOVIMENTO","",IF(AND($G25="AVALIADO",SUMIFS(Dados!$A:$A,Dados!$C:$C,$D:$D,Dados!$B:$B,$N$2,Dados!$I:$I,$3:$3)&lt;&gt;0),SUMIFS(Dados!$F:$F,Dados!$C:$C,$D:$D,Dados!$B:$B,$N$2,Dados!$I:$I,$3:$3)%*$K$2,$K$2))</f>
        <v>0.16000000000000003</v>
      </c>
      <c r="L25" s="9">
        <v>0.3</v>
      </c>
      <c r="M25" s="9">
        <f>IF($G25="SEM MOVIMENTO","",IF(AND($G25="AVALIADO",SUMIFS(Dados!$A:$A,Dados!$C:$C,$D:$D,Dados!$B:$B,$N$2,Dados!$I:$I,$3:$3)&lt;&gt;0),SUMIFS(Dados!$F:$F,Dados!$C:$C,$D:$D,Dados!$B:$B,$N$2,Dados!$I:$I,$3:$3)%*$M$2,$M$2))</f>
        <v>0.2</v>
      </c>
      <c r="N25" s="7">
        <f t="shared" si="1"/>
        <v>0.96</v>
      </c>
    </row>
    <row r="26" spans="1:14" ht="15.75" x14ac:dyDescent="0.25">
      <c r="A26" s="1">
        <v>1992</v>
      </c>
      <c r="B26" s="2" t="s">
        <v>24</v>
      </c>
      <c r="C26" s="1" t="s">
        <v>25</v>
      </c>
      <c r="D26" s="43">
        <v>1992</v>
      </c>
      <c r="E26" s="1" t="s">
        <v>90</v>
      </c>
      <c r="F26" s="1" t="s">
        <v>26</v>
      </c>
      <c r="G26" s="1" t="str">
        <f>IF(SUMIFS(Dados!$A:$A,Dados!$C:$C,'IDGF-Mar'!$D:$D,Dados!$B:$B,'IDGF-Mar'!$N$2)=0,"SEM MOVIMENTO","AVALIADO")</f>
        <v>AVALIADO</v>
      </c>
      <c r="H26" s="42">
        <f>IFERROR(IF($G26="SEM MOVIMENTO","",IF(G26="AVALIADO",(VLOOKUP(D26,PPM!B:J,9,FALSE)/100)*$H$2,1*$H$2)),1*$H$2)</f>
        <v>0.15</v>
      </c>
      <c r="I26" s="9">
        <f>IF($G26="SEM MOVIMENTO","",IF(AND($G26="AVALIADO",SUMIFS(Dados!$A:$A,Dados!$C:$C,$D:$D,Dados!$B:$B,$N$2,Dados!$I:$I,$3:$3)&lt;&gt;0),SUMIFS(Dados!$F:$F,Dados!$C:$C,$D:$D,Dados!$B:$B,$N$2,Dados!$I:$I,$3:$3)%*$I$2,$I$2))</f>
        <v>0.15</v>
      </c>
      <c r="J26" s="9">
        <f t="shared" si="0"/>
        <v>0.3</v>
      </c>
      <c r="K26" s="9">
        <f>IF($G26="SEM MOVIMENTO","",IF(AND($G26="AVALIADO",SUMIFS(Dados!$A:$A,Dados!$C:$C,$D:$D,Dados!$B:$B,$N$2,Dados!$I:$I,$3:$3)&lt;&gt;0),SUMIFS(Dados!$F:$F,Dados!$C:$C,$D:$D,Dados!$B:$B,$N$2,Dados!$I:$I,$3:$3)%*$K$2,$K$2))</f>
        <v>0.16000000000000003</v>
      </c>
      <c r="L26" s="9">
        <f>IF($G26="SEM MOVIMENTO","",IF(AND($G26="AVALIADO",SUMIFS(Dados!$A:$A,Dados!$C:$C,$D:$D,Dados!$B:$B,$N$2,Dados!$I:$I,$3:$3)&lt;&gt;0),SUMIFS(Dados!$F:$F,Dados!$C:$C,$D:$D,Dados!$B:$B,$N$2,Dados!$I:$I,$3:$3)%*$L$2,$L$2))</f>
        <v>0.3</v>
      </c>
      <c r="M26" s="9">
        <f>IF($G26="SEM MOVIMENTO","",IF(AND($G26="AVALIADO",SUMIFS(Dados!$A:$A,Dados!$C:$C,$D:$D,Dados!$B:$B,$N$2,Dados!$I:$I,$3:$3)&lt;&gt;0),SUMIFS(Dados!$F:$F,Dados!$C:$C,$D:$D,Dados!$B:$B,$N$2,Dados!$I:$I,$3:$3)%*$M$2,$M$2))</f>
        <v>0.2</v>
      </c>
      <c r="N26" s="7">
        <f t="shared" si="1"/>
        <v>0.96</v>
      </c>
    </row>
    <row r="27" spans="1:14" ht="15.75" x14ac:dyDescent="0.25">
      <c r="A27" s="1">
        <v>2657</v>
      </c>
      <c r="B27" s="2" t="s">
        <v>83</v>
      </c>
      <c r="C27" s="1" t="s">
        <v>84</v>
      </c>
      <c r="D27" s="43">
        <v>2657</v>
      </c>
      <c r="E27" s="1" t="s">
        <v>90</v>
      </c>
      <c r="F27" s="1" t="s">
        <v>85</v>
      </c>
      <c r="G27" s="1" t="str">
        <f>IF(SUMIFS(Dados!$A:$A,Dados!$C:$C,'IDGF-Mar'!$D:$D,Dados!$B:$B,'IDGF-Mar'!$N$2)=0,"SEM MOVIMENTO","AVALIADO")</f>
        <v>AVALIADO</v>
      </c>
      <c r="H27" s="42">
        <f>IFERROR(IF($G27="SEM MOVIMENTO","",IF(G27="AVALIADO",(VLOOKUP(D27,PPM!B:J,9,FALSE)/100)*$H$2,1*$H$2)),1*$H$2)</f>
        <v>0.15</v>
      </c>
      <c r="I27" s="9">
        <f>IF($G27="SEM MOVIMENTO","",IF(AND($G27="AVALIADO",SUMIFS(Dados!$A:$A,Dados!$C:$C,$D:$D,Dados!$B:$B,$N$2,Dados!$I:$I,$3:$3)&lt;&gt;0),SUMIFS(Dados!$F:$F,Dados!$C:$C,$D:$D,Dados!$B:$B,$N$2,Dados!$I:$I,$3:$3)%*$I$2,$I$2))</f>
        <v>0.15</v>
      </c>
      <c r="J27" s="9">
        <f t="shared" si="0"/>
        <v>0.3</v>
      </c>
      <c r="K27" s="9">
        <f>IF($G27="SEM MOVIMENTO","",IF(AND($G27="AVALIADO",SUMIFS(Dados!$A:$A,Dados!$C:$C,$D:$D,Dados!$B:$B,$N$2,Dados!$I:$I,$3:$3)&lt;&gt;0),SUMIFS(Dados!$F:$F,Dados!$C:$C,$D:$D,Dados!$B:$B,$N$2,Dados!$I:$I,$3:$3)%*$K$2,$K$2))</f>
        <v>0.16000000000000003</v>
      </c>
      <c r="L27" s="9">
        <f>IF($G27="SEM MOVIMENTO","",IF(AND($G27="AVALIADO",SUMIFS(Dados!$A:$A,Dados!$C:$C,$D:$D,Dados!$B:$B,$N$2,Dados!$I:$I,$3:$3)&lt;&gt;0),SUMIFS(Dados!$F:$F,Dados!$C:$C,$D:$D,Dados!$B:$B,$N$2,Dados!$I:$I,$3:$3)%*$L$2,$L$2))</f>
        <v>0.3</v>
      </c>
      <c r="M27" s="9">
        <f>IF($G27="SEM MOVIMENTO","",IF(AND($G27="AVALIADO",SUMIFS(Dados!$A:$A,Dados!$C:$C,$D:$D,Dados!$B:$B,$N$2,Dados!$I:$I,$3:$3)&lt;&gt;0),SUMIFS(Dados!$F:$F,Dados!$C:$C,$D:$D,Dados!$B:$B,$N$2,Dados!$I:$I,$3:$3)%*$M$2,$M$2))</f>
        <v>0.2</v>
      </c>
      <c r="N27" s="7">
        <f t="shared" si="1"/>
        <v>0.96</v>
      </c>
    </row>
    <row r="28" spans="1:14" ht="15.75" x14ac:dyDescent="0.25">
      <c r="A28" s="1">
        <v>1025</v>
      </c>
      <c r="B28" s="2" t="s">
        <v>47</v>
      </c>
      <c r="C28" s="1" t="s">
        <v>48</v>
      </c>
      <c r="D28" s="43">
        <v>1025</v>
      </c>
      <c r="E28" s="1" t="s">
        <v>89</v>
      </c>
      <c r="F28" s="1" t="s">
        <v>46</v>
      </c>
      <c r="G28" s="1" t="str">
        <f>IF(SUMIFS(Dados!$A:$A,Dados!$C:$C,'IDGF-Mar'!$D:$D,Dados!$B:$B,'IDGF-Mar'!$N$2)=0,"SEM MOVIMENTO","AVALIADO")</f>
        <v>AVALIADO</v>
      </c>
      <c r="H28" s="42">
        <f>IFERROR(IF($G28="SEM MOVIMENTO","",IF(G28="AVALIADO",(VLOOKUP(D28,PPM!B:J,9,FALSE)/100)*$H$2,1*$H$2)),1*$H$2)</f>
        <v>0.15</v>
      </c>
      <c r="I28" s="9">
        <f>IF($G28="SEM MOVIMENTO","",IF(AND($G28="AVALIADO",SUMIFS(Dados!$A:$A,Dados!$C:$C,$D:$D,Dados!$B:$B,$N$2,Dados!$I:$I,$3:$3)&lt;&gt;0),SUMIFS(Dados!$F:$F,Dados!$C:$C,$D:$D,Dados!$B:$B,$N$2,Dados!$I:$I,$3:$3)%*$I$2,$I$2))</f>
        <v>0.15</v>
      </c>
      <c r="J28" s="9">
        <f t="shared" si="0"/>
        <v>0.3</v>
      </c>
      <c r="K28" s="9">
        <f>IF($G28="SEM MOVIMENTO","",IF(AND($G28="AVALIADO",SUMIFS(Dados!$A:$A,Dados!$C:$C,$D:$D,Dados!$B:$B,$N$2,Dados!$I:$I,$3:$3)&lt;&gt;0),SUMIFS(Dados!$F:$F,Dados!$C:$C,$D:$D,Dados!$B:$B,$N$2,Dados!$I:$I,$3:$3)%*$K$2,$K$2))</f>
        <v>0.16000000000000003</v>
      </c>
      <c r="L28" s="9">
        <v>0.3</v>
      </c>
      <c r="M28" s="9">
        <f>IF($G28="SEM MOVIMENTO","",IF(AND($G28="AVALIADO",SUMIFS(Dados!$A:$A,Dados!$C:$C,$D:$D,Dados!$B:$B,$N$2,Dados!$I:$I,$3:$3)&lt;&gt;0),SUMIFS(Dados!$F:$F,Dados!$C:$C,$D:$D,Dados!$B:$B,$N$2,Dados!$I:$I,$3:$3)%*$M$2,$M$2))</f>
        <v>0.2</v>
      </c>
      <c r="N28" s="7">
        <f t="shared" si="1"/>
        <v>0.96</v>
      </c>
    </row>
    <row r="29" spans="1:14" ht="15.75" x14ac:dyDescent="0.25">
      <c r="A29" s="1">
        <v>1301</v>
      </c>
      <c r="B29" s="2" t="s">
        <v>49</v>
      </c>
      <c r="C29" s="1" t="s">
        <v>50</v>
      </c>
      <c r="D29" s="43">
        <v>1301</v>
      </c>
      <c r="E29" s="1" t="s">
        <v>89</v>
      </c>
      <c r="F29" s="1" t="s">
        <v>46</v>
      </c>
      <c r="G29" s="1" t="str">
        <f>IF(SUMIFS(Dados!$A:$A,Dados!$C:$C,'IDGF-Mar'!$D:$D,Dados!$B:$B,'IDGF-Mar'!$N$2)=0,"SEM MOVIMENTO","AVALIADO")</f>
        <v>AVALIADO</v>
      </c>
      <c r="H29" s="42">
        <f>IFERROR(IF($G29="SEM MOVIMENTO","",IF(G29="AVALIADO",(VLOOKUP(D29,PPM!B:J,9,FALSE)/100)*$H$2,1*$H$2)),1*$H$2)</f>
        <v>0.15</v>
      </c>
      <c r="I29" s="9">
        <f>IF($G29="SEM MOVIMENTO","",IF(AND($G29="AVALIADO",SUMIFS(Dados!$A:$A,Dados!$C:$C,$D:$D,Dados!$B:$B,$N$2,Dados!$I:$I,$3:$3)&lt;&gt;0),SUMIFS(Dados!$F:$F,Dados!$C:$C,$D:$D,Dados!$B:$B,$N$2,Dados!$I:$I,$3:$3)%*$I$2,$I$2))</f>
        <v>0.15</v>
      </c>
      <c r="J29" s="9">
        <f t="shared" si="0"/>
        <v>0.3</v>
      </c>
      <c r="K29" s="9">
        <f>IF($G29="SEM MOVIMENTO","",IF(AND($G29="AVALIADO",SUMIFS(Dados!$A:$A,Dados!$C:$C,$D:$D,Dados!$B:$B,$N$2,Dados!$I:$I,$3:$3)&lt;&gt;0),SUMIFS(Dados!$F:$F,Dados!$C:$C,$D:$D,Dados!$B:$B,$N$2,Dados!$I:$I,$3:$3)%*$K$2,$K$2))</f>
        <v>0.16000000000000003</v>
      </c>
      <c r="L29" s="9">
        <f>IF($G29="SEM MOVIMENTO","",IF(AND($G29="AVALIADO",SUMIFS(Dados!$A:$A,Dados!$C:$C,$D:$D,Dados!$B:$B,$N$2,Dados!$I:$I,$3:$3)&lt;&gt;0),SUMIFS(Dados!$F:$F,Dados!$C:$C,$D:$D,Dados!$B:$B,$N$2,Dados!$I:$I,$3:$3)%*$L$2,$L$2))</f>
        <v>0.3</v>
      </c>
      <c r="M29" s="9">
        <f>IF($G29="SEM MOVIMENTO","",IF(AND($G29="AVALIADO",SUMIFS(Dados!$A:$A,Dados!$C:$C,$D:$D,Dados!$B:$B,$N$2,Dados!$I:$I,$3:$3)&lt;&gt;0),SUMIFS(Dados!$F:$F,Dados!$C:$C,$D:$D,Dados!$B:$B,$N$2,Dados!$I:$I,$3:$3)%*$M$2,$M$2))</f>
        <v>0.2</v>
      </c>
      <c r="N29" s="7">
        <f t="shared" si="1"/>
        <v>0.96</v>
      </c>
    </row>
    <row r="30" spans="1:14" ht="15.75" x14ac:dyDescent="0.25">
      <c r="A30" s="1">
        <v>1811</v>
      </c>
      <c r="B30" s="2" t="s">
        <v>44</v>
      </c>
      <c r="C30" s="1" t="s">
        <v>45</v>
      </c>
      <c r="D30" s="43">
        <v>1811</v>
      </c>
      <c r="E30" s="1" t="s">
        <v>89</v>
      </c>
      <c r="F30" s="1" t="s">
        <v>46</v>
      </c>
      <c r="G30" s="1" t="str">
        <f>IF(SUMIFS(Dados!$A:$A,Dados!$C:$C,'IDGF-Mar'!$D:$D,Dados!$B:$B,'IDGF-Mar'!$N$2)=0,"SEM MOVIMENTO","AVALIADO")</f>
        <v>AVALIADO</v>
      </c>
      <c r="H30" s="42">
        <f>IFERROR(IF($G30="SEM MOVIMENTO","",IF(G30="AVALIADO",(VLOOKUP(D30,PPM!B:J,9,FALSE)/100)*$H$2,1*$H$2)),1*$H$2)</f>
        <v>0.15</v>
      </c>
      <c r="I30" s="9">
        <f>IF($G30="SEM MOVIMENTO","",IF(AND($G30="AVALIADO",SUMIFS(Dados!$A:$A,Dados!$C:$C,$D:$D,Dados!$B:$B,$N$2,Dados!$I:$I,$3:$3)&lt;&gt;0),SUMIFS(Dados!$F:$F,Dados!$C:$C,$D:$D,Dados!$B:$B,$N$2,Dados!$I:$I,$3:$3)%*$I$2,$I$2))</f>
        <v>0.15</v>
      </c>
      <c r="J30" s="9">
        <f t="shared" si="0"/>
        <v>0.3</v>
      </c>
      <c r="K30" s="9">
        <f>IF($G30="SEM MOVIMENTO","",IF(AND($G30="AVALIADO",SUMIFS(Dados!$A:$A,Dados!$C:$C,$D:$D,Dados!$B:$B,$N$2,Dados!$I:$I,$3:$3)&lt;&gt;0),SUMIFS(Dados!$F:$F,Dados!$C:$C,$D:$D,Dados!$B:$B,$N$2,Dados!$I:$I,$3:$3)%*$K$2,$K$2))</f>
        <v>0.16000000000000003</v>
      </c>
      <c r="L30" s="9">
        <f>IF($G30="SEM MOVIMENTO","",IF(AND($G30="AVALIADO",SUMIFS(Dados!$A:$A,Dados!$C:$C,$D:$D,Dados!$B:$B,$N$2,Dados!$I:$I,$3:$3)&lt;&gt;0),SUMIFS(Dados!$F:$F,Dados!$C:$C,$D:$D,Dados!$B:$B,$N$2,Dados!$I:$I,$3:$3)%*$L$2,$L$2))</f>
        <v>0.3</v>
      </c>
      <c r="M30" s="9">
        <f>IF($G30="SEM MOVIMENTO","",IF(AND($G30="AVALIADO",SUMIFS(Dados!$A:$A,Dados!$C:$C,$D:$D,Dados!$B:$B,$N$2,Dados!$I:$I,$3:$3)&lt;&gt;0),SUMIFS(Dados!$F:$F,Dados!$C:$C,$D:$D,Dados!$B:$B,$N$2,Dados!$I:$I,$3:$3)%*$M$2,$M$2))</f>
        <v>0.2</v>
      </c>
      <c r="N30" s="7">
        <f t="shared" si="1"/>
        <v>0.96</v>
      </c>
    </row>
    <row r="31" spans="1:14" ht="15.75" x14ac:dyDescent="0.25">
      <c r="A31" s="1">
        <v>2549</v>
      </c>
      <c r="B31" s="2" t="s">
        <v>51</v>
      </c>
      <c r="C31" s="1" t="s">
        <v>52</v>
      </c>
      <c r="D31" s="43">
        <v>2549</v>
      </c>
      <c r="E31" s="1" t="s">
        <v>89</v>
      </c>
      <c r="F31" s="1" t="s">
        <v>46</v>
      </c>
      <c r="G31" s="1" t="str">
        <f>IF(SUMIFS(Dados!$A:$A,Dados!$C:$C,'IDGF-Mar'!$D:$D,Dados!$B:$B,'IDGF-Mar'!$N$2)=0,"SEM MOVIMENTO","AVALIADO")</f>
        <v>AVALIADO</v>
      </c>
      <c r="H31" s="42">
        <f>IFERROR(IF($G31="SEM MOVIMENTO","",IF(G31="AVALIADO",(VLOOKUP(D31,PPM!B:J,9,FALSE)/100)*$H$2,1*$H$2)),1*$H$2)</f>
        <v>0.15</v>
      </c>
      <c r="I31" s="9">
        <f>IF($G31="SEM MOVIMENTO","",IF(AND($G31="AVALIADO",SUMIFS(Dados!$A:$A,Dados!$C:$C,$D:$D,Dados!$B:$B,$N$2,Dados!$I:$I,$3:$3)&lt;&gt;0),SUMIFS(Dados!$F:$F,Dados!$C:$C,$D:$D,Dados!$B:$B,$N$2,Dados!$I:$I,$3:$3)%*$I$2,$I$2))</f>
        <v>0.15</v>
      </c>
      <c r="J31" s="9">
        <f t="shared" si="0"/>
        <v>0.3</v>
      </c>
      <c r="K31" s="9">
        <f>IF($G31="SEM MOVIMENTO","",IF(AND($G31="AVALIADO",SUMIFS(Dados!$A:$A,Dados!$C:$C,$D:$D,Dados!$B:$B,$N$2,Dados!$I:$I,$3:$3)&lt;&gt;0),SUMIFS(Dados!$F:$F,Dados!$C:$C,$D:$D,Dados!$B:$B,$N$2,Dados!$I:$I,$3:$3)%*$K$2,$K$2))</f>
        <v>0.16000000000000003</v>
      </c>
      <c r="L31" s="9">
        <v>0.3</v>
      </c>
      <c r="M31" s="9">
        <f>IF($G31="SEM MOVIMENTO","",IF(AND($G31="AVALIADO",SUMIFS(Dados!$A:$A,Dados!$C:$C,$D:$D,Dados!$B:$B,$N$2,Dados!$I:$I,$3:$3)&lt;&gt;0),SUMIFS(Dados!$F:$F,Dados!$C:$C,$D:$D,Dados!$B:$B,$N$2,Dados!$I:$I,$3:$3)%*$M$2,$M$2))</f>
        <v>0.2</v>
      </c>
      <c r="N31" s="7">
        <f t="shared" si="1"/>
        <v>0.96</v>
      </c>
    </row>
    <row r="32" spans="1:14" ht="15.75" x14ac:dyDescent="0.25">
      <c r="A32" s="1">
        <v>1459</v>
      </c>
      <c r="B32" s="2" t="s">
        <v>107</v>
      </c>
      <c r="C32" s="1" t="s">
        <v>108</v>
      </c>
      <c r="D32" s="43">
        <v>1459</v>
      </c>
      <c r="E32" s="1" t="s">
        <v>89</v>
      </c>
      <c r="F32" s="1" t="s">
        <v>94</v>
      </c>
      <c r="G32" s="1" t="str">
        <f>IF(SUMIFS(Dados!$A:$A,Dados!$C:$C,'IDGF-Mar'!$D:$D,Dados!$B:$B,'IDGF-Mar'!$N$2)=0,"SEM MOVIMENTO","AVALIADO")</f>
        <v>AVALIADO</v>
      </c>
      <c r="H32" s="42">
        <f>IFERROR(IF($G32="SEM MOVIMENTO","",IF(G32="AVALIADO",(VLOOKUP(D32,PPM!B:J,9,FALSE)/100)*$H$2,1*$H$2)),1*$H$2)</f>
        <v>0.15</v>
      </c>
      <c r="I32" s="9">
        <f>IF($G32="SEM MOVIMENTO","",IF(AND($G32="AVALIADO",SUMIFS(Dados!$A:$A,Dados!$C:$C,$D:$D,Dados!$B:$B,$N$2,Dados!$I:$I,$3:$3)&lt;&gt;0),SUMIFS(Dados!$F:$F,Dados!$C:$C,$D:$D,Dados!$B:$B,$N$2,Dados!$I:$I,$3:$3)%*$I$2,$I$2))</f>
        <v>0.15</v>
      </c>
      <c r="J32" s="9">
        <f t="shared" si="0"/>
        <v>0.3</v>
      </c>
      <c r="K32" s="9">
        <f>IF($G32="SEM MOVIMENTO","",IF(AND($G32="AVALIADO",SUMIFS(Dados!$A:$A,Dados!$C:$C,$D:$D,Dados!$B:$B,$N$2,Dados!$I:$I,$3:$3)&lt;&gt;0),SUMIFS(Dados!$F:$F,Dados!$C:$C,$D:$D,Dados!$B:$B,$N$2,Dados!$I:$I,$3:$3)%*$K$2,$K$2))</f>
        <v>0.16000000000000003</v>
      </c>
      <c r="L32" s="9">
        <f>IF($G32="SEM MOVIMENTO","",IF(AND($G32="AVALIADO",SUMIFS(Dados!$A:$A,Dados!$C:$C,$D:$D,Dados!$B:$B,$N$2,Dados!$I:$I,$3:$3)&lt;&gt;0),SUMIFS(Dados!$F:$F,Dados!$C:$C,$D:$D,Dados!$B:$B,$N$2,Dados!$I:$I,$3:$3)%*$L$2,$L$2))</f>
        <v>0.3</v>
      </c>
      <c r="M32" s="9">
        <f>IF($G32="SEM MOVIMENTO","",IF(AND($G32="AVALIADO",SUMIFS(Dados!$A:$A,Dados!$C:$C,$D:$D,Dados!$B:$B,$N$2,Dados!$I:$I,$3:$3)&lt;&gt;0),SUMIFS(Dados!$F:$F,Dados!$C:$C,$D:$D,Dados!$B:$B,$N$2,Dados!$I:$I,$3:$3)%*$M$2,$M$2))</f>
        <v>0.2</v>
      </c>
      <c r="N32" s="7">
        <f t="shared" si="1"/>
        <v>0.96</v>
      </c>
    </row>
    <row r="33" spans="1:14" ht="15.75" x14ac:dyDescent="0.25">
      <c r="A33" s="1">
        <v>1481</v>
      </c>
      <c r="B33" s="2" t="s">
        <v>38</v>
      </c>
      <c r="C33" s="1" t="s">
        <v>39</v>
      </c>
      <c r="D33" s="43">
        <v>1481</v>
      </c>
      <c r="E33" s="1" t="s">
        <v>89</v>
      </c>
      <c r="F33" s="1" t="s">
        <v>40</v>
      </c>
      <c r="G33" s="1" t="str">
        <f>IF(SUMIFS(Dados!$A:$A,Dados!$C:$C,'IDGF-Mar'!$D:$D,Dados!$B:$B,'IDGF-Mar'!$N$2)=0,"SEM MOVIMENTO","AVALIADO")</f>
        <v>AVALIADO</v>
      </c>
      <c r="H33" s="42">
        <f>IFERROR(IF($G33="SEM MOVIMENTO","",IF(G33="AVALIADO",(VLOOKUP(D33,PPM!B:J,9,FALSE)/100)*$H$2,1*$H$2)),1*$H$2)</f>
        <v>0.15</v>
      </c>
      <c r="I33" s="9">
        <f>IF($G33="SEM MOVIMENTO","",IF(AND($G33="AVALIADO",SUMIFS(Dados!$A:$A,Dados!$C:$C,$D:$D,Dados!$B:$B,$N$2,Dados!$I:$I,$3:$3)&lt;&gt;0),SUMIFS(Dados!$F:$F,Dados!$C:$C,$D:$D,Dados!$B:$B,$N$2,Dados!$I:$I,$3:$3)%*$I$2,$I$2))</f>
        <v>0.15</v>
      </c>
      <c r="J33" s="9">
        <f t="shared" si="0"/>
        <v>0.3</v>
      </c>
      <c r="K33" s="9">
        <f>IF($G33="SEM MOVIMENTO","",IF(AND($G33="AVALIADO",SUMIFS(Dados!$A:$A,Dados!$C:$C,$D:$D,Dados!$B:$B,$N$2,Dados!$I:$I,$3:$3)&lt;&gt;0),SUMIFS(Dados!$F:$F,Dados!$C:$C,$D:$D,Dados!$B:$B,$N$2,Dados!$I:$I,$3:$3)%*$K$2,$K$2))</f>
        <v>0.16000000000000003</v>
      </c>
      <c r="L33" s="9">
        <f>IF($G33="SEM MOVIMENTO","",IF(AND($G33="AVALIADO",SUMIFS(Dados!$A:$A,Dados!$C:$C,$D:$D,Dados!$B:$B,$N$2,Dados!$I:$I,$3:$3)&lt;&gt;0),SUMIFS(Dados!$F:$F,Dados!$C:$C,$D:$D,Dados!$B:$B,$N$2,Dados!$I:$I,$3:$3)%*$L$2,$L$2))</f>
        <v>0.3</v>
      </c>
      <c r="M33" s="9">
        <f>IF($G33="SEM MOVIMENTO","",IF(AND($G33="AVALIADO",SUMIFS(Dados!$A:$A,Dados!$C:$C,$D:$D,Dados!$B:$B,$N$2,Dados!$I:$I,$3:$3)&lt;&gt;0),SUMIFS(Dados!$F:$F,Dados!$C:$C,$D:$D,Dados!$B:$B,$N$2,Dados!$I:$I,$3:$3)%*$M$2,$M$2))</f>
        <v>0.2</v>
      </c>
      <c r="N33" s="7">
        <f t="shared" si="1"/>
        <v>0.96</v>
      </c>
    </row>
    <row r="34" spans="1:14" ht="15.75" x14ac:dyDescent="0.25">
      <c r="A34" s="1">
        <v>2035</v>
      </c>
      <c r="B34" s="2" t="s">
        <v>130</v>
      </c>
      <c r="C34" s="1" t="s">
        <v>131</v>
      </c>
      <c r="D34" s="43">
        <v>2035</v>
      </c>
      <c r="E34" s="1" t="s">
        <v>138</v>
      </c>
      <c r="F34" s="1" t="s">
        <v>137</v>
      </c>
      <c r="G34" s="1" t="str">
        <f>IF(SUMIFS(Dados!$A:$A,Dados!$C:$C,'IDGF-Mar'!$D:$D,Dados!$B:$B,'IDGF-Mar'!$N$2)=0,"SEM MOVIMENTO","AVALIADO")</f>
        <v>AVALIADO</v>
      </c>
      <c r="H34" s="42">
        <f>IFERROR(IF($G34="SEM MOVIMENTO","",IF(G34="AVALIADO",(VLOOKUP(D34,PPM!B:J,9,FALSE)/100)*$H$2,1*$H$2)),1*$H$2)</f>
        <v>0.15</v>
      </c>
      <c r="I34" s="9">
        <f>IF($G34="SEM MOVIMENTO","",IF(AND($G34="AVALIADO",SUMIFS(Dados!$A:$A,Dados!$C:$C,$D:$D,Dados!$B:$B,$N$2,Dados!$I:$I,$3:$3)&lt;&gt;0),SUMIFS(Dados!$F:$F,Dados!$C:$C,$D:$D,Dados!$B:$B,$N$2,Dados!$I:$I,$3:$3)%*$I$2,$I$2))</f>
        <v>0.15</v>
      </c>
      <c r="J34" s="9">
        <f t="shared" si="0"/>
        <v>0.3</v>
      </c>
      <c r="K34" s="9">
        <f>IF($G34="SEM MOVIMENTO","",IF(AND($G34="AVALIADO",SUMIFS(Dados!$A:$A,Dados!$C:$C,$D:$D,Dados!$B:$B,$N$2,Dados!$I:$I,$3:$3)&lt;&gt;0),SUMIFS(Dados!$F:$F,Dados!$C:$C,$D:$D,Dados!$B:$B,$N$2,Dados!$I:$I,$3:$3)%*$K$2,$K$2))</f>
        <v>0.16000000000000003</v>
      </c>
      <c r="L34" s="9">
        <f>IF($G34="SEM MOVIMENTO","",IF(AND($G34="AVALIADO",SUMIFS(Dados!$A:$A,Dados!$C:$C,$D:$D,Dados!$B:$B,$N$2,Dados!$I:$I,$3:$3)&lt;&gt;0),SUMIFS(Dados!$F:$F,Dados!$C:$C,$D:$D,Dados!$B:$B,$N$2,Dados!$I:$I,$3:$3)%*$L$2,$L$2))</f>
        <v>0.3</v>
      </c>
      <c r="M34" s="9">
        <f>IF($G34="SEM MOVIMENTO","",IF(AND($G34="AVALIADO",SUMIFS(Dados!$A:$A,Dados!$C:$C,$D:$D,Dados!$B:$B,$N$2,Dados!$I:$I,$3:$3)&lt;&gt;0),SUMIFS(Dados!$F:$F,Dados!$C:$C,$D:$D,Dados!$B:$B,$N$2,Dados!$I:$I,$3:$3)%*$M$2,$M$2))</f>
        <v>0.2</v>
      </c>
      <c r="N34" s="7">
        <f t="shared" si="1"/>
        <v>0.96</v>
      </c>
    </row>
    <row r="35" spans="1:14" ht="15.75" x14ac:dyDescent="0.25">
      <c r="A35" s="1">
        <v>1193</v>
      </c>
      <c r="B35" s="2" t="s">
        <v>117</v>
      </c>
      <c r="C35" s="1" t="s">
        <v>118</v>
      </c>
      <c r="D35" s="43">
        <v>1193</v>
      </c>
      <c r="E35" s="1" t="s">
        <v>138</v>
      </c>
      <c r="F35" s="1" t="s">
        <v>135</v>
      </c>
      <c r="G35" s="1" t="str">
        <f>IF(SUMIFS(Dados!$A:$A,Dados!$C:$C,'IDGF-Mar'!$D:$D,Dados!$B:$B,'IDGF-Mar'!$N$2)=0,"SEM MOVIMENTO","AVALIADO")</f>
        <v>AVALIADO</v>
      </c>
      <c r="H35" s="42">
        <f>IFERROR(IF($G35="SEM MOVIMENTO","",IF(G35="AVALIADO",(VLOOKUP(D35,PPM!B:J,9,FALSE)/100)*$H$2,1*$H$2)),1*$H$2)</f>
        <v>0.15</v>
      </c>
      <c r="I35" s="9">
        <f>IF($G35="SEM MOVIMENTO","",IF(AND($G35="AVALIADO",SUMIFS(Dados!$A:$A,Dados!$C:$C,$D:$D,Dados!$B:$B,$N$2,Dados!$I:$I,$3:$3)&lt;&gt;0),SUMIFS(Dados!$F:$F,Dados!$C:$C,$D:$D,Dados!$B:$B,$N$2,Dados!$I:$I,$3:$3)%*$I$2,$I$2))</f>
        <v>0.15</v>
      </c>
      <c r="J35" s="9">
        <f t="shared" si="0"/>
        <v>0.3</v>
      </c>
      <c r="K35" s="9">
        <f>IF($G35="SEM MOVIMENTO","",IF(AND($G35="AVALIADO",SUMIFS(Dados!$A:$A,Dados!$C:$C,$D:$D,Dados!$B:$B,$N$2,Dados!$I:$I,$3:$3)&lt;&gt;0),SUMIFS(Dados!$F:$F,Dados!$C:$C,$D:$D,Dados!$B:$B,$N$2,Dados!$I:$I,$3:$3)%*$K$2,$K$2))</f>
        <v>0.16000000000000003</v>
      </c>
      <c r="L35" s="9">
        <f>IF($G35="SEM MOVIMENTO","",IF(AND($G35="AVALIADO",SUMIFS(Dados!$A:$A,Dados!$C:$C,$D:$D,Dados!$B:$B,$N$2,Dados!$I:$I,$3:$3)&lt;&gt;0),SUMIFS(Dados!$F:$F,Dados!$C:$C,$D:$D,Dados!$B:$B,$N$2,Dados!$I:$I,$3:$3)%*$L$2,$L$2))</f>
        <v>0.3</v>
      </c>
      <c r="M35" s="9">
        <f>IF($G35="SEM MOVIMENTO","",IF(AND($G35="AVALIADO",SUMIFS(Dados!$A:$A,Dados!$C:$C,$D:$D,Dados!$B:$B,$N$2,Dados!$I:$I,$3:$3)&lt;&gt;0),SUMIFS(Dados!$F:$F,Dados!$C:$C,$D:$D,Dados!$B:$B,$N$2,Dados!$I:$I,$3:$3)%*$M$2,$M$2))</f>
        <v>0.2</v>
      </c>
      <c r="N35" s="7">
        <f t="shared" si="1"/>
        <v>0.96</v>
      </c>
    </row>
    <row r="36" spans="1:14" ht="15.75" x14ac:dyDescent="0.25">
      <c r="A36" s="1">
        <v>1292</v>
      </c>
      <c r="B36" s="2" t="s">
        <v>113</v>
      </c>
      <c r="C36" s="1" t="s">
        <v>114</v>
      </c>
      <c r="D36" s="43">
        <v>1292</v>
      </c>
      <c r="E36" s="1" t="s">
        <v>138</v>
      </c>
      <c r="F36" s="1" t="s">
        <v>134</v>
      </c>
      <c r="G36" s="1" t="str">
        <f>IF(SUMIFS(Dados!$A:$A,Dados!$C:$C,'IDGF-Mar'!$D:$D,Dados!$B:$B,'IDGF-Mar'!$N$2)=0,"SEM MOVIMENTO","AVALIADO")</f>
        <v>AVALIADO</v>
      </c>
      <c r="H36" s="42">
        <f>IFERROR(IF($G36="SEM MOVIMENTO","",IF(G36="AVALIADO",(VLOOKUP(D36,PPM!B:J,9,FALSE)/100)*$H$2,1*$H$2)),1*$H$2)</f>
        <v>0.15</v>
      </c>
      <c r="I36" s="9">
        <f>IF($G36="SEM MOVIMENTO","",IF(AND($G36="AVALIADO",SUMIFS(Dados!$A:$A,Dados!$C:$C,$D:$D,Dados!$B:$B,$N$2,Dados!$I:$I,$3:$3)&lt;&gt;0),SUMIFS(Dados!$F:$F,Dados!$C:$C,$D:$D,Dados!$B:$B,$N$2,Dados!$I:$I,$3:$3)%*$I$2,$I$2))</f>
        <v>0.15</v>
      </c>
      <c r="J36" s="9">
        <f t="shared" ref="J36:J57" si="2">IFERROR(H36+I36,"")</f>
        <v>0.3</v>
      </c>
      <c r="K36" s="9">
        <f>IF($G36="SEM MOVIMENTO","",IF(AND($G36="AVALIADO",SUMIFS(Dados!$A:$A,Dados!$C:$C,$D:$D,Dados!$B:$B,$N$2,Dados!$I:$I,$3:$3)&lt;&gt;0),SUMIFS(Dados!$F:$F,Dados!$C:$C,$D:$D,Dados!$B:$B,$N$2,Dados!$I:$I,$3:$3)%*$K$2,$K$2))</f>
        <v>0.16000000000000003</v>
      </c>
      <c r="L36" s="9">
        <f>IF($G36="SEM MOVIMENTO","",IF(AND($G36="AVALIADO",SUMIFS(Dados!$A:$A,Dados!$C:$C,$D:$D,Dados!$B:$B,$N$2,Dados!$I:$I,$3:$3)&lt;&gt;0),SUMIFS(Dados!$F:$F,Dados!$C:$C,$D:$D,Dados!$B:$B,$N$2,Dados!$I:$I,$3:$3)%*$L$2,$L$2))</f>
        <v>0.3</v>
      </c>
      <c r="M36" s="9">
        <f>IF($G36="SEM MOVIMENTO","",IF(AND($G36="AVALIADO",SUMIFS(Dados!$A:$A,Dados!$C:$C,$D:$D,Dados!$B:$B,$N$2,Dados!$I:$I,$3:$3)&lt;&gt;0),SUMIFS(Dados!$F:$F,Dados!$C:$C,$D:$D,Dados!$B:$B,$N$2,Dados!$I:$I,$3:$3)%*$M$2,$M$2))</f>
        <v>0.2</v>
      </c>
      <c r="N36" s="7">
        <f t="shared" ref="N36:N57" si="3">SUM(J36:M36)</f>
        <v>0.96</v>
      </c>
    </row>
    <row r="37" spans="1:14" ht="15.75" x14ac:dyDescent="0.25">
      <c r="A37" s="1">
        <v>1484</v>
      </c>
      <c r="B37" s="2" t="s">
        <v>126</v>
      </c>
      <c r="C37" s="1" t="s">
        <v>127</v>
      </c>
      <c r="D37" s="43">
        <v>1484</v>
      </c>
      <c r="E37" s="1" t="s">
        <v>138</v>
      </c>
      <c r="F37" s="1" t="s">
        <v>136</v>
      </c>
      <c r="G37" s="1" t="str">
        <f>IF(SUMIFS(Dados!$A:$A,Dados!$C:$C,'IDGF-Mar'!$D:$D,Dados!$B:$B,'IDGF-Mar'!$N$2)=0,"SEM MOVIMENTO","AVALIADO")</f>
        <v>AVALIADO</v>
      </c>
      <c r="H37" s="42">
        <f>IFERROR(IF($G37="SEM MOVIMENTO","",IF(G37="AVALIADO",(VLOOKUP(D37,PPM!B:J,9,FALSE)/100)*$H$2,1*$H$2)),1*$H$2)</f>
        <v>0.15</v>
      </c>
      <c r="I37" s="9">
        <f>IF($G37="SEM MOVIMENTO","",IF(AND($G37="AVALIADO",SUMIFS(Dados!$A:$A,Dados!$C:$C,$D:$D,Dados!$B:$B,$N$2,Dados!$I:$I,$3:$3)&lt;&gt;0),SUMIFS(Dados!$F:$F,Dados!$C:$C,$D:$D,Dados!$B:$B,$N$2,Dados!$I:$I,$3:$3)%*$I$2,$I$2))</f>
        <v>0.15</v>
      </c>
      <c r="J37" s="9">
        <f t="shared" si="2"/>
        <v>0.3</v>
      </c>
      <c r="K37" s="9">
        <f>IF($G37="SEM MOVIMENTO","",IF(AND($G37="AVALIADO",SUMIFS(Dados!$A:$A,Dados!$C:$C,$D:$D,Dados!$B:$B,$N$2,Dados!$I:$I,$3:$3)&lt;&gt;0),SUMIFS(Dados!$F:$F,Dados!$C:$C,$D:$D,Dados!$B:$B,$N$2,Dados!$I:$I,$3:$3)%*$K$2,$K$2))</f>
        <v>0.16000000000000003</v>
      </c>
      <c r="L37" s="9">
        <f>IF($G37="SEM MOVIMENTO","",IF(AND($G37="AVALIADO",SUMIFS(Dados!$A:$A,Dados!$C:$C,$D:$D,Dados!$B:$B,$N$2,Dados!$I:$I,$3:$3)&lt;&gt;0),SUMIFS(Dados!$F:$F,Dados!$C:$C,$D:$D,Dados!$B:$B,$N$2,Dados!$I:$I,$3:$3)%*$L$2,$L$2))</f>
        <v>0.3</v>
      </c>
      <c r="M37" s="9">
        <f>IF($G37="SEM MOVIMENTO","",IF(AND($G37="AVALIADO",SUMIFS(Dados!$A:$A,Dados!$C:$C,$D:$D,Dados!$B:$B,$N$2,Dados!$I:$I,$3:$3)&lt;&gt;0),SUMIFS(Dados!$F:$F,Dados!$C:$C,$D:$D,Dados!$B:$B,$N$2,Dados!$I:$I,$3:$3)%*$M$2,$M$2))</f>
        <v>0.2</v>
      </c>
      <c r="N37" s="7">
        <f t="shared" si="3"/>
        <v>0.96</v>
      </c>
    </row>
    <row r="38" spans="1:14" ht="15.75" x14ac:dyDescent="0.25">
      <c r="A38" s="1">
        <v>1298</v>
      </c>
      <c r="B38" s="2" t="s">
        <v>30</v>
      </c>
      <c r="C38" s="1" t="s">
        <v>31</v>
      </c>
      <c r="D38" s="43">
        <v>1298</v>
      </c>
      <c r="E38" s="1" t="s">
        <v>90</v>
      </c>
      <c r="F38" s="1" t="s">
        <v>32</v>
      </c>
      <c r="G38" s="1" t="str">
        <f>IF(SUMIFS(Dados!$A:$A,Dados!$C:$C,'IDGF-Mar'!$D:$D,Dados!$B:$B,'IDGF-Mar'!$N$2)=0,"SEM MOVIMENTO","AVALIADO")</f>
        <v>AVALIADO</v>
      </c>
      <c r="H38" s="42">
        <f>IFERROR(IF($G38="SEM MOVIMENTO","",IF(G38="AVALIADO",(VLOOKUP(D38,PPM!B:J,9,FALSE)/100)*$H$2,1*$H$2)),1*$H$2)</f>
        <v>0.15</v>
      </c>
      <c r="I38" s="9">
        <f>IF($G38="SEM MOVIMENTO","",IF(AND($G38="AVALIADO",SUMIFS(Dados!$A:$A,Dados!$C:$C,$D:$D,Dados!$B:$B,$N$2,Dados!$I:$I,$3:$3)&lt;&gt;0),SUMIFS(Dados!$F:$F,Dados!$C:$C,$D:$D,Dados!$B:$B,$N$2,Dados!$I:$I,$3:$3)%*$I$2,$I$2))</f>
        <v>0.15</v>
      </c>
      <c r="J38" s="9">
        <f t="shared" si="2"/>
        <v>0.3</v>
      </c>
      <c r="K38" s="9">
        <f>IF($G38="SEM MOVIMENTO","",IF(AND($G38="AVALIADO",SUMIFS(Dados!$A:$A,Dados!$C:$C,$D:$D,Dados!$B:$B,$N$2,Dados!$I:$I,$3:$3)&lt;&gt;0),SUMIFS(Dados!$F:$F,Dados!$C:$C,$D:$D,Dados!$B:$B,$N$2,Dados!$I:$I,$3:$3)%*$K$2,$K$2))</f>
        <v>0.18000000000000002</v>
      </c>
      <c r="L38" s="9">
        <f>IF($G38="SEM MOVIMENTO","",IF(AND($G38="AVALIADO",SUMIFS(Dados!$A:$A,Dados!$C:$C,$D:$D,Dados!$B:$B,$N$2,Dados!$I:$I,$3:$3)&lt;&gt;0),SUMIFS(Dados!$F:$F,Dados!$C:$C,$D:$D,Dados!$B:$B,$N$2,Dados!$I:$I,$3:$3)%*$L$2,$L$2))</f>
        <v>0.3</v>
      </c>
      <c r="M38" s="9">
        <f>IF($G38="SEM MOVIMENTO","",IF(AND($G38="AVALIADO",SUMIFS(Dados!$A:$A,Dados!$C:$C,$D:$D,Dados!$B:$B,$N$2,Dados!$I:$I,$3:$3)&lt;&gt;0),SUMIFS(Dados!$F:$F,Dados!$C:$C,$D:$D,Dados!$B:$B,$N$2,Dados!$I:$I,$3:$3)%*$M$2,$M$2))</f>
        <v>0.2</v>
      </c>
      <c r="N38" s="7">
        <f t="shared" si="3"/>
        <v>0.98</v>
      </c>
    </row>
    <row r="39" spans="1:14" ht="15.75" x14ac:dyDescent="0.25">
      <c r="A39" s="1">
        <v>1428</v>
      </c>
      <c r="B39" s="2" t="s">
        <v>81</v>
      </c>
      <c r="C39" s="1" t="s">
        <v>82</v>
      </c>
      <c r="D39" s="43">
        <v>1428</v>
      </c>
      <c r="E39" s="1" t="s">
        <v>90</v>
      </c>
      <c r="F39" s="1" t="s">
        <v>80</v>
      </c>
      <c r="G39" s="1" t="str">
        <f>IF(SUMIFS(Dados!$A:$A,Dados!$C:$C,'IDGF-Mar'!$D:$D,Dados!$B:$B,'IDGF-Mar'!$N$2)=0,"SEM MOVIMENTO","AVALIADO")</f>
        <v>AVALIADO</v>
      </c>
      <c r="H39" s="42">
        <f>IFERROR(IF($G39="SEM MOVIMENTO","",IF(G39="AVALIADO",(VLOOKUP(D39,PPM!B:J,9,FALSE)/100)*$H$2,1*$H$2)),1*$H$2)</f>
        <v>0.15</v>
      </c>
      <c r="I39" s="9">
        <f>IF($G39="SEM MOVIMENTO","",IF(AND($G39="AVALIADO",SUMIFS(Dados!$A:$A,Dados!$C:$C,$D:$D,Dados!$B:$B,$N$2,Dados!$I:$I,$3:$3)&lt;&gt;0),SUMIFS(Dados!$F:$F,Dados!$C:$C,$D:$D,Dados!$B:$B,$N$2,Dados!$I:$I,$3:$3)%*$I$2,$I$2))</f>
        <v>0.15</v>
      </c>
      <c r="J39" s="9">
        <f t="shared" si="2"/>
        <v>0.3</v>
      </c>
      <c r="K39" s="9">
        <f>IF($G39="SEM MOVIMENTO","",IF(AND($G39="AVALIADO",SUMIFS(Dados!$A:$A,Dados!$C:$C,$D:$D,Dados!$B:$B,$N$2,Dados!$I:$I,$3:$3)&lt;&gt;0),SUMIFS(Dados!$F:$F,Dados!$C:$C,$D:$D,Dados!$B:$B,$N$2,Dados!$I:$I,$3:$3)%*$K$2,$K$2))</f>
        <v>0.18000000000000002</v>
      </c>
      <c r="L39" s="9">
        <f>IF($G39="SEM MOVIMENTO","",IF(AND($G39="AVALIADO",SUMIFS(Dados!$A:$A,Dados!$C:$C,$D:$D,Dados!$B:$B,$N$2,Dados!$I:$I,$3:$3)&lt;&gt;0),SUMIFS(Dados!$F:$F,Dados!$C:$C,$D:$D,Dados!$B:$B,$N$2,Dados!$I:$I,$3:$3)%*$L$2,$L$2))</f>
        <v>0.3</v>
      </c>
      <c r="M39" s="9">
        <f>IF($G39="SEM MOVIMENTO","",IF(AND($G39="AVALIADO",SUMIFS(Dados!$A:$A,Dados!$C:$C,$D:$D,Dados!$B:$B,$N$2,Dados!$I:$I,$3:$3)&lt;&gt;0),SUMIFS(Dados!$F:$F,Dados!$C:$C,$D:$D,Dados!$B:$B,$N$2,Dados!$I:$I,$3:$3)%*$M$2,$M$2))</f>
        <v>0.2</v>
      </c>
      <c r="N39" s="7">
        <f t="shared" si="3"/>
        <v>0.98</v>
      </c>
    </row>
    <row r="40" spans="1:14" ht="15.75" x14ac:dyDescent="0.25">
      <c r="A40" s="1">
        <v>1495</v>
      </c>
      <c r="B40" s="2" t="s">
        <v>15</v>
      </c>
      <c r="C40" s="1" t="s">
        <v>16</v>
      </c>
      <c r="D40" s="43">
        <v>1495</v>
      </c>
      <c r="E40" s="1" t="s">
        <v>90</v>
      </c>
      <c r="F40" s="1" t="s">
        <v>17</v>
      </c>
      <c r="G40" s="1" t="str">
        <f>IF(SUMIFS(Dados!$A:$A,Dados!$C:$C,'IDGF-Mar'!$D:$D,Dados!$B:$B,'IDGF-Mar'!$N$2)=0,"SEM MOVIMENTO","AVALIADO")</f>
        <v>AVALIADO</v>
      </c>
      <c r="H40" s="42">
        <f>IFERROR(IF($G40="SEM MOVIMENTO","",IF(G40="AVALIADO",(VLOOKUP(D40,PPM!B:J,9,FALSE)/100)*$H$2,1*$H$2)),1*$H$2)</f>
        <v>0.15</v>
      </c>
      <c r="I40" s="9">
        <f>IF($G40="SEM MOVIMENTO","",IF(AND($G40="AVALIADO",SUMIFS(Dados!$A:$A,Dados!$C:$C,$D:$D,Dados!$B:$B,$N$2,Dados!$I:$I,$3:$3)&lt;&gt;0),SUMIFS(Dados!$F:$F,Dados!$C:$C,$D:$D,Dados!$B:$B,$N$2,Dados!$I:$I,$3:$3)%*$I$2,$I$2))</f>
        <v>0.15</v>
      </c>
      <c r="J40" s="9">
        <f t="shared" si="2"/>
        <v>0.3</v>
      </c>
      <c r="K40" s="9">
        <f>IF($G40="SEM MOVIMENTO","",IF(AND($G40="AVALIADO",SUMIFS(Dados!$A:$A,Dados!$C:$C,$D:$D,Dados!$B:$B,$N$2,Dados!$I:$I,$3:$3)&lt;&gt;0),SUMIFS(Dados!$F:$F,Dados!$C:$C,$D:$D,Dados!$B:$B,$N$2,Dados!$I:$I,$3:$3)%*$K$2,$K$2))</f>
        <v>0.18000000000000002</v>
      </c>
      <c r="L40" s="9">
        <f>IF($G40="SEM MOVIMENTO","",IF(AND($G40="AVALIADO",SUMIFS(Dados!$A:$A,Dados!$C:$C,$D:$D,Dados!$B:$B,$N$2,Dados!$I:$I,$3:$3)&lt;&gt;0),SUMIFS(Dados!$F:$F,Dados!$C:$C,$D:$D,Dados!$B:$B,$N$2,Dados!$I:$I,$3:$3)%*$L$2,$L$2))</f>
        <v>0.3</v>
      </c>
      <c r="M40" s="9">
        <f>IF($G40="SEM MOVIMENTO","",IF(AND($G40="AVALIADO",SUMIFS(Dados!$A:$A,Dados!$C:$C,$D:$D,Dados!$B:$B,$N$2,Dados!$I:$I,$3:$3)&lt;&gt;0),SUMIFS(Dados!$F:$F,Dados!$C:$C,$D:$D,Dados!$B:$B,$N$2,Dados!$I:$I,$3:$3)%*$M$2,$M$2))</f>
        <v>0.2</v>
      </c>
      <c r="N40" s="7">
        <f t="shared" si="3"/>
        <v>0.98</v>
      </c>
    </row>
    <row r="41" spans="1:14" ht="15.75" x14ac:dyDescent="0.25">
      <c r="A41" s="1">
        <v>1806</v>
      </c>
      <c r="B41" s="2" t="s">
        <v>4</v>
      </c>
      <c r="C41" s="1" t="s">
        <v>5</v>
      </c>
      <c r="D41" s="43">
        <v>1806</v>
      </c>
      <c r="E41" s="1" t="s">
        <v>89</v>
      </c>
      <c r="F41" s="1" t="s">
        <v>6</v>
      </c>
      <c r="G41" s="1" t="str">
        <f>IF(SUMIFS(Dados!$A:$A,Dados!$C:$C,'IDGF-Mar'!$D:$D,Dados!$B:$B,'IDGF-Mar'!$N$2)=0,"SEM MOVIMENTO","AVALIADO")</f>
        <v>AVALIADO</v>
      </c>
      <c r="H41" s="42">
        <f>IFERROR(IF($G41="SEM MOVIMENTO","",IF(G41="AVALIADO",(VLOOKUP(D41,PPM!B:J,9,FALSE)/100)*$H$2,1*$H$2)),1*$H$2)</f>
        <v>0.15</v>
      </c>
      <c r="I41" s="9">
        <f>IF($G41="SEM MOVIMENTO","",IF(AND($G41="AVALIADO",SUMIFS(Dados!$A:$A,Dados!$C:$C,$D:$D,Dados!$B:$B,$N$2,Dados!$I:$I,$3:$3)&lt;&gt;0),SUMIFS(Dados!$F:$F,Dados!$C:$C,$D:$D,Dados!$B:$B,$N$2,Dados!$I:$I,$3:$3)%*$I$2,$I$2))</f>
        <v>0.15</v>
      </c>
      <c r="J41" s="9">
        <f t="shared" si="2"/>
        <v>0.3</v>
      </c>
      <c r="K41" s="9">
        <f>IF($G41="SEM MOVIMENTO","",IF(AND($G41="AVALIADO",SUMIFS(Dados!$A:$A,Dados!$C:$C,$D:$D,Dados!$B:$B,$N$2,Dados!$I:$I,$3:$3)&lt;&gt;0),SUMIFS(Dados!$F:$F,Dados!$C:$C,$D:$D,Dados!$B:$B,$N$2,Dados!$I:$I,$3:$3)%*$K$2,$K$2))</f>
        <v>0.18000000000000002</v>
      </c>
      <c r="L41" s="9">
        <f>IF($G41="SEM MOVIMENTO","",IF(AND($G41="AVALIADO",SUMIFS(Dados!$A:$A,Dados!$C:$C,$D:$D,Dados!$B:$B,$N$2,Dados!$I:$I,$3:$3)&lt;&gt;0),SUMIFS(Dados!$F:$F,Dados!$C:$C,$D:$D,Dados!$B:$B,$N$2,Dados!$I:$I,$3:$3)%*$L$2,$L$2))</f>
        <v>0.3</v>
      </c>
      <c r="M41" s="9">
        <f>IF($G41="SEM MOVIMENTO","",IF(AND($G41="AVALIADO",SUMIFS(Dados!$A:$A,Dados!$C:$C,$D:$D,Dados!$B:$B,$N$2,Dados!$I:$I,$3:$3)&lt;&gt;0),SUMIFS(Dados!$F:$F,Dados!$C:$C,$D:$D,Dados!$B:$B,$N$2,Dados!$I:$I,$3:$3)%*$M$2,$M$2))</f>
        <v>0.2</v>
      </c>
      <c r="N41" s="7">
        <f t="shared" si="3"/>
        <v>0.98</v>
      </c>
    </row>
    <row r="42" spans="1:14" ht="15.75" x14ac:dyDescent="0.25">
      <c r="A42" s="1">
        <v>2040</v>
      </c>
      <c r="B42" s="2" t="s">
        <v>7</v>
      </c>
      <c r="C42" s="1" t="s">
        <v>8</v>
      </c>
      <c r="D42" s="43">
        <v>2040</v>
      </c>
      <c r="E42" s="1" t="s">
        <v>89</v>
      </c>
      <c r="F42" s="1" t="s">
        <v>6</v>
      </c>
      <c r="G42" s="1" t="str">
        <f>IF(SUMIFS(Dados!$A:$A,Dados!$C:$C,'IDGF-Mar'!$D:$D,Dados!$B:$B,'IDGF-Mar'!$N$2)=0,"SEM MOVIMENTO","AVALIADO")</f>
        <v>AVALIADO</v>
      </c>
      <c r="H42" s="42">
        <f>IFERROR(IF($G42="SEM MOVIMENTO","",IF(G42="AVALIADO",(VLOOKUP(D42,PPM!B:J,9,FALSE)/100)*$H$2,1*$H$2)),1*$H$2)</f>
        <v>0.15</v>
      </c>
      <c r="I42" s="9">
        <f>IF($G42="SEM MOVIMENTO","",IF(AND($G42="AVALIADO",SUMIFS(Dados!$A:$A,Dados!$C:$C,$D:$D,Dados!$B:$B,$N$2,Dados!$I:$I,$3:$3)&lt;&gt;0),SUMIFS(Dados!$F:$F,Dados!$C:$C,$D:$D,Dados!$B:$B,$N$2,Dados!$I:$I,$3:$3)%*$I$2,$I$2))</f>
        <v>0.15</v>
      </c>
      <c r="J42" s="9">
        <f t="shared" si="2"/>
        <v>0.3</v>
      </c>
      <c r="K42" s="9">
        <f>IF($G42="SEM MOVIMENTO","",IF(AND($G42="AVALIADO",SUMIFS(Dados!$A:$A,Dados!$C:$C,$D:$D,Dados!$B:$B,$N$2,Dados!$I:$I,$3:$3)&lt;&gt;0),SUMIFS(Dados!$F:$F,Dados!$C:$C,$D:$D,Dados!$B:$B,$N$2,Dados!$I:$I,$3:$3)%*$K$2,$K$2))</f>
        <v>0.18000000000000002</v>
      </c>
      <c r="L42" s="9">
        <v>0.3</v>
      </c>
      <c r="M42" s="9">
        <f>IF($G42="SEM MOVIMENTO","",IF(AND($G42="AVALIADO",SUMIFS(Dados!$A:$A,Dados!$C:$C,$D:$D,Dados!$B:$B,$N$2,Dados!$I:$I,$3:$3)&lt;&gt;0),SUMIFS(Dados!$F:$F,Dados!$C:$C,$D:$D,Dados!$B:$B,$N$2,Dados!$I:$I,$3:$3)%*$M$2,$M$2))</f>
        <v>0.2</v>
      </c>
      <c r="N42" s="7">
        <f t="shared" si="3"/>
        <v>0.98</v>
      </c>
    </row>
    <row r="43" spans="1:14" ht="15.75" x14ac:dyDescent="0.25">
      <c r="A43" s="1">
        <v>1903</v>
      </c>
      <c r="B43" s="2" t="s">
        <v>99</v>
      </c>
      <c r="C43" s="1" t="s">
        <v>100</v>
      </c>
      <c r="D43" s="43">
        <v>1903</v>
      </c>
      <c r="E43" s="1" t="s">
        <v>89</v>
      </c>
      <c r="F43" s="1" t="s">
        <v>94</v>
      </c>
      <c r="G43" s="1" t="str">
        <f>IF(SUMIFS(Dados!$A:$A,Dados!$C:$C,'IDGF-Mar'!$D:$D,Dados!$B:$B,'IDGF-Mar'!$N$2)=0,"SEM MOVIMENTO","AVALIADO")</f>
        <v>AVALIADO</v>
      </c>
      <c r="H43" s="42">
        <f>IFERROR(IF($G43="SEM MOVIMENTO","",IF(G43="AVALIADO",(VLOOKUP(D43,PPM!B:J,9,FALSE)/100)*$H$2,1*$H$2)),1*$H$2)</f>
        <v>0.15</v>
      </c>
      <c r="I43" s="9">
        <f>IF($G43="SEM MOVIMENTO","",IF(AND($G43="AVALIADO",SUMIFS(Dados!$A:$A,Dados!$C:$C,$D:$D,Dados!$B:$B,$N$2,Dados!$I:$I,$3:$3)&lt;&gt;0),SUMIFS(Dados!$F:$F,Dados!$C:$C,$D:$D,Dados!$B:$B,$N$2,Dados!$I:$I,$3:$3)%*$I$2,$I$2))</f>
        <v>0.15</v>
      </c>
      <c r="J43" s="9">
        <f t="shared" si="2"/>
        <v>0.3</v>
      </c>
      <c r="K43" s="9">
        <f>IF($G43="SEM MOVIMENTO","",IF(AND($G43="AVALIADO",SUMIFS(Dados!$A:$A,Dados!$C:$C,$D:$D,Dados!$B:$B,$N$2,Dados!$I:$I,$3:$3)&lt;&gt;0),SUMIFS(Dados!$F:$F,Dados!$C:$C,$D:$D,Dados!$B:$B,$N$2,Dados!$I:$I,$3:$3)%*$K$2,$K$2))</f>
        <v>0.18000000000000002</v>
      </c>
      <c r="L43" s="9">
        <f>IF($G43="SEM MOVIMENTO","",IF(AND($G43="AVALIADO",SUMIFS(Dados!$A:$A,Dados!$C:$C,$D:$D,Dados!$B:$B,$N$2,Dados!$I:$I,$3:$3)&lt;&gt;0),SUMIFS(Dados!$F:$F,Dados!$C:$C,$D:$D,Dados!$B:$B,$N$2,Dados!$I:$I,$3:$3)%*$L$2,$L$2))</f>
        <v>0.3</v>
      </c>
      <c r="M43" s="9">
        <f>IF($G43="SEM MOVIMENTO","",IF(AND($G43="AVALIADO",SUMIFS(Dados!$A:$A,Dados!$C:$C,$D:$D,Dados!$B:$B,$N$2,Dados!$I:$I,$3:$3)&lt;&gt;0),SUMIFS(Dados!$F:$F,Dados!$C:$C,$D:$D,Dados!$B:$B,$N$2,Dados!$I:$I,$3:$3)%*$M$2,$M$2))</f>
        <v>0.2</v>
      </c>
      <c r="N43" s="7">
        <f t="shared" si="3"/>
        <v>0.98</v>
      </c>
    </row>
    <row r="44" spans="1:14" ht="15.75" x14ac:dyDescent="0.25">
      <c r="A44" s="1">
        <v>2541</v>
      </c>
      <c r="B44" s="2" t="s">
        <v>9</v>
      </c>
      <c r="C44" s="1" t="s">
        <v>10</v>
      </c>
      <c r="D44" s="43">
        <v>2541</v>
      </c>
      <c r="E44" s="1" t="s">
        <v>89</v>
      </c>
      <c r="F44" s="1" t="s">
        <v>6</v>
      </c>
      <c r="G44" s="1" t="str">
        <f>IF(SUMIFS(Dados!$A:$A,Dados!$C:$C,'IDGF-Mar'!$D:$D,Dados!$B:$B,'IDGF-Mar'!$N$2)=0,"SEM MOVIMENTO","AVALIADO")</f>
        <v>AVALIADO</v>
      </c>
      <c r="H44" s="42">
        <f>IFERROR(IF($G44="SEM MOVIMENTO","",IF(G44="AVALIADO",(VLOOKUP(D44,PPM!B:J,9,FALSE)/100)*$H$2,1*$H$2)),1*$H$2)</f>
        <v>0.15</v>
      </c>
      <c r="I44" s="9">
        <f>IF($G44="SEM MOVIMENTO","",IF(AND($G44="AVALIADO",SUMIFS(Dados!$A:$A,Dados!$C:$C,$D:$D,Dados!$B:$B,$N$2,Dados!$I:$I,$3:$3)&lt;&gt;0),SUMIFS(Dados!$F:$F,Dados!$C:$C,$D:$D,Dados!$B:$B,$N$2,Dados!$I:$I,$3:$3)%*$I$2,$I$2))</f>
        <v>0.15</v>
      </c>
      <c r="J44" s="9">
        <f t="shared" si="2"/>
        <v>0.3</v>
      </c>
      <c r="K44" s="9">
        <f>IF($G44="SEM MOVIMENTO","",IF(AND($G44="AVALIADO",SUMIFS(Dados!$A:$A,Dados!$C:$C,$D:$D,Dados!$B:$B,$N$2,Dados!$I:$I,$3:$3)&lt;&gt;0),SUMIFS(Dados!$F:$F,Dados!$C:$C,$D:$D,Dados!$B:$B,$N$2,Dados!$I:$I,$3:$3)%*$K$2,$K$2))</f>
        <v>0.18000000000000002</v>
      </c>
      <c r="L44" s="9">
        <f>IF($G44="SEM MOVIMENTO","",IF(AND($G44="AVALIADO",SUMIFS(Dados!$A:$A,Dados!$C:$C,$D:$D,Dados!$B:$B,$N$2,Dados!$I:$I,$3:$3)&lt;&gt;0),SUMIFS(Dados!$F:$F,Dados!$C:$C,$D:$D,Dados!$B:$B,$N$2,Dados!$I:$I,$3:$3)%*$L$2,$L$2))</f>
        <v>0.3</v>
      </c>
      <c r="M44" s="9">
        <f>IF($G44="SEM MOVIMENTO","",IF(AND($G44="AVALIADO",SUMIFS(Dados!$A:$A,Dados!$C:$C,$D:$D,Dados!$B:$B,$N$2,Dados!$I:$I,$3:$3)&lt;&gt;0),SUMIFS(Dados!$F:$F,Dados!$C:$C,$D:$D,Dados!$B:$B,$N$2,Dados!$I:$I,$3:$3)%*$M$2,$M$2))</f>
        <v>0.2</v>
      </c>
      <c r="N44" s="7">
        <f t="shared" si="3"/>
        <v>0.98</v>
      </c>
    </row>
    <row r="45" spans="1:14" ht="15.75" x14ac:dyDescent="0.25">
      <c r="A45" s="1">
        <v>1827</v>
      </c>
      <c r="B45" s="2" t="s">
        <v>13</v>
      </c>
      <c r="C45" s="1" t="s">
        <v>14</v>
      </c>
      <c r="D45" s="43">
        <v>1827</v>
      </c>
      <c r="E45" s="1" t="s">
        <v>89</v>
      </c>
      <c r="F45" s="1" t="s">
        <v>6</v>
      </c>
      <c r="G45" s="1" t="str">
        <f>IF(SUMIFS(Dados!$A:$A,Dados!$C:$C,'IDGF-Mar'!$D:$D,Dados!$B:$B,'IDGF-Mar'!$N$2)=0,"SEM MOVIMENTO","AVALIADO")</f>
        <v>AVALIADO</v>
      </c>
      <c r="H45" s="42">
        <f>IFERROR(IF($G45="SEM MOVIMENTO","",IF(G45="AVALIADO",(VLOOKUP(D45,PPM!B:J,9,FALSE)/100)*$H$2,1*$H$2)),1*$H$2)</f>
        <v>0.15</v>
      </c>
      <c r="I45" s="9">
        <f>IF($G45="SEM MOVIMENTO","",IF(AND($G45="AVALIADO",SUMIFS(Dados!$A:$A,Dados!$C:$C,$D:$D,Dados!$B:$B,$N$2,Dados!$I:$I,$3:$3)&lt;&gt;0),SUMIFS(Dados!$F:$F,Dados!$C:$C,$D:$D,Dados!$B:$B,$N$2,Dados!$I:$I,$3:$3)%*$I$2,$I$2))</f>
        <v>0.15</v>
      </c>
      <c r="J45" s="9">
        <f t="shared" si="2"/>
        <v>0.3</v>
      </c>
      <c r="K45" s="9">
        <f>IF($G45="SEM MOVIMENTO","",IF(AND($G45="AVALIADO",SUMIFS(Dados!$A:$A,Dados!$C:$C,$D:$D,Dados!$B:$B,$N$2,Dados!$I:$I,$3:$3)&lt;&gt;0),SUMIFS(Dados!$F:$F,Dados!$C:$C,$D:$D,Dados!$B:$B,$N$2,Dados!$I:$I,$3:$3)%*$K$2,$K$2))</f>
        <v>0.18000000000000002</v>
      </c>
      <c r="L45" s="9">
        <f>IF($G45="SEM MOVIMENTO","",IF(AND($G45="AVALIADO",SUMIFS(Dados!$A:$A,Dados!$C:$C,$D:$D,Dados!$B:$B,$N$2,Dados!$I:$I,$3:$3)&lt;&gt;0),SUMIFS(Dados!$F:$F,Dados!$C:$C,$D:$D,Dados!$B:$B,$N$2,Dados!$I:$I,$3:$3)%*$L$2,$L$2))</f>
        <v>0.3</v>
      </c>
      <c r="M45" s="9">
        <f>IF($G45="SEM MOVIMENTO","",IF(AND($G45="AVALIADO",SUMIFS(Dados!$A:$A,Dados!$C:$C,$D:$D,Dados!$B:$B,$N$2,Dados!$I:$I,$3:$3)&lt;&gt;0),SUMIFS(Dados!$F:$F,Dados!$C:$C,$D:$D,Dados!$B:$B,$N$2,Dados!$I:$I,$3:$3)%*$M$2,$M$2))</f>
        <v>0.2</v>
      </c>
      <c r="N45" s="7">
        <f t="shared" si="3"/>
        <v>0.98</v>
      </c>
    </row>
    <row r="46" spans="1:14" ht="15.75" x14ac:dyDescent="0.25">
      <c r="A46" s="1">
        <v>1280</v>
      </c>
      <c r="B46" s="2" t="s">
        <v>53</v>
      </c>
      <c r="C46" s="1" t="s">
        <v>54</v>
      </c>
      <c r="D46" s="43">
        <v>1280</v>
      </c>
      <c r="E46" s="1" t="s">
        <v>89</v>
      </c>
      <c r="F46" s="1" t="s">
        <v>55</v>
      </c>
      <c r="G46" s="1" t="str">
        <f>IF(SUMIFS(Dados!$A:$A,Dados!$C:$C,'IDGF-Mar'!$D:$D,Dados!$B:$B,'IDGF-Mar'!$N$2)=0,"SEM MOVIMENTO","AVALIADO")</f>
        <v>AVALIADO</v>
      </c>
      <c r="H46" s="42">
        <f>IFERROR(IF($G46="SEM MOVIMENTO","",IF(G46="AVALIADO",(VLOOKUP(D46,PPM!B:J,9,FALSE)/100)*$H$2,1*$H$2)),1*$H$2)</f>
        <v>0.15</v>
      </c>
      <c r="I46" s="9">
        <f>IF($G46="SEM MOVIMENTO","",IF(AND($G46="AVALIADO",SUMIFS(Dados!$A:$A,Dados!$C:$C,$D:$D,Dados!$B:$B,$N$2,Dados!$I:$I,$3:$3)&lt;&gt;0),SUMIFS(Dados!$F:$F,Dados!$C:$C,$D:$D,Dados!$B:$B,$N$2,Dados!$I:$I,$3:$3)%*$I$2,$I$2))</f>
        <v>0.15</v>
      </c>
      <c r="J46" s="9">
        <f t="shared" si="2"/>
        <v>0.3</v>
      </c>
      <c r="K46" s="9">
        <f>IF($G46="SEM MOVIMENTO","",IF(AND($G46="AVALIADO",SUMIFS(Dados!$A:$A,Dados!$C:$C,$D:$D,Dados!$B:$B,$N$2,Dados!$I:$I,$3:$3)&lt;&gt;0),SUMIFS(Dados!$F:$F,Dados!$C:$C,$D:$D,Dados!$B:$B,$N$2,Dados!$I:$I,$3:$3)%*$K$2,$K$2))</f>
        <v>0.18000000000000002</v>
      </c>
      <c r="L46" s="9">
        <f>IF($G46="SEM MOVIMENTO","",IF(AND($G46="AVALIADO",SUMIFS(Dados!$A:$A,Dados!$C:$C,$D:$D,Dados!$B:$B,$N$2,Dados!$I:$I,$3:$3)&lt;&gt;0),SUMIFS(Dados!$F:$F,Dados!$C:$C,$D:$D,Dados!$B:$B,$N$2,Dados!$I:$I,$3:$3)%*$L$2,$L$2))</f>
        <v>0.3</v>
      </c>
      <c r="M46" s="9">
        <f>IF($G46="SEM MOVIMENTO","",IF(AND($G46="AVALIADO",SUMIFS(Dados!$A:$A,Dados!$C:$C,$D:$D,Dados!$B:$B,$N$2,Dados!$I:$I,$3:$3)&lt;&gt;0),SUMIFS(Dados!$F:$F,Dados!$C:$C,$D:$D,Dados!$B:$B,$N$2,Dados!$I:$I,$3:$3)%*$M$2,$M$2))</f>
        <v>0.2</v>
      </c>
      <c r="N46" s="7">
        <f t="shared" si="3"/>
        <v>0.98</v>
      </c>
    </row>
    <row r="47" spans="1:14" ht="15.75" x14ac:dyDescent="0.25">
      <c r="A47" s="1">
        <v>1402</v>
      </c>
      <c r="B47" s="2" t="s">
        <v>56</v>
      </c>
      <c r="C47" s="1" t="s">
        <v>57</v>
      </c>
      <c r="D47" s="43">
        <v>1402</v>
      </c>
      <c r="E47" s="1" t="s">
        <v>89</v>
      </c>
      <c r="F47" s="1" t="s">
        <v>58</v>
      </c>
      <c r="G47" s="1" t="str">
        <f>IF(SUMIFS(Dados!$A:$A,Dados!$C:$C,'IDGF-Mar'!$D:$D,Dados!$B:$B,'IDGF-Mar'!$N$2)=0,"SEM MOVIMENTO","AVALIADO")</f>
        <v>AVALIADO</v>
      </c>
      <c r="H47" s="42">
        <f>IFERROR(IF($G47="SEM MOVIMENTO","",IF(G47="AVALIADO",(VLOOKUP(D47,PPM!B:J,9,FALSE)/100)*$H$2,1*$H$2)),1*$H$2)</f>
        <v>0.15</v>
      </c>
      <c r="I47" s="9">
        <f>IF($G47="SEM MOVIMENTO","",IF(AND($G47="AVALIADO",SUMIFS(Dados!$A:$A,Dados!$C:$C,$D:$D,Dados!$B:$B,$N$2,Dados!$I:$I,$3:$3)&lt;&gt;0),SUMIFS(Dados!$F:$F,Dados!$C:$C,$D:$D,Dados!$B:$B,$N$2,Dados!$I:$I,$3:$3)%*$I$2,$I$2))</f>
        <v>0.15</v>
      </c>
      <c r="J47" s="9">
        <f t="shared" si="2"/>
        <v>0.3</v>
      </c>
      <c r="K47" s="9">
        <f>IF($G47="SEM MOVIMENTO","",IF(AND($G47="AVALIADO",SUMIFS(Dados!$A:$A,Dados!$C:$C,$D:$D,Dados!$B:$B,$N$2,Dados!$I:$I,$3:$3)&lt;&gt;0),SUMIFS(Dados!$F:$F,Dados!$C:$C,$D:$D,Dados!$B:$B,$N$2,Dados!$I:$I,$3:$3)%*$K$2,$K$2))</f>
        <v>0.18000000000000002</v>
      </c>
      <c r="L47" s="9">
        <f>IF($G47="SEM MOVIMENTO","",IF(AND($G47="AVALIADO",SUMIFS(Dados!$A:$A,Dados!$C:$C,$D:$D,Dados!$B:$B,$N$2,Dados!$I:$I,$3:$3)&lt;&gt;0),SUMIFS(Dados!$F:$F,Dados!$C:$C,$D:$D,Dados!$B:$B,$N$2,Dados!$I:$I,$3:$3)%*$L$2,$L$2))</f>
        <v>0.3</v>
      </c>
      <c r="M47" s="9">
        <f>IF($G47="SEM MOVIMENTO","",IF(AND($G47="AVALIADO",SUMIFS(Dados!$A:$A,Dados!$C:$C,$D:$D,Dados!$B:$B,$N$2,Dados!$I:$I,$3:$3)&lt;&gt;0),SUMIFS(Dados!$F:$F,Dados!$C:$C,$D:$D,Dados!$B:$B,$N$2,Dados!$I:$I,$3:$3)%*$M$2,$M$2))</f>
        <v>0.2</v>
      </c>
      <c r="N47" s="7">
        <f t="shared" si="3"/>
        <v>0.98</v>
      </c>
    </row>
    <row r="48" spans="1:14" ht="15.75" x14ac:dyDescent="0.25">
      <c r="A48" s="1">
        <v>1067</v>
      </c>
      <c r="B48" s="2" t="s">
        <v>115</v>
      </c>
      <c r="C48" s="1" t="s">
        <v>116</v>
      </c>
      <c r="D48" s="43">
        <v>1067</v>
      </c>
      <c r="E48" s="1" t="s">
        <v>138</v>
      </c>
      <c r="F48" s="1" t="s">
        <v>134</v>
      </c>
      <c r="G48" s="1" t="str">
        <f>IF(SUMIFS(Dados!$A:$A,Dados!$C:$C,'IDGF-Mar'!$D:$D,Dados!$B:$B,'IDGF-Mar'!$N$2)=0,"SEM MOVIMENTO","AVALIADO")</f>
        <v>AVALIADO</v>
      </c>
      <c r="H48" s="42">
        <f>IFERROR(IF($G48="SEM MOVIMENTO","",IF(G48="AVALIADO",(VLOOKUP(D48,PPM!B:J,9,FALSE)/100)*$H$2,1*$H$2)),1*$H$2)</f>
        <v>0.15</v>
      </c>
      <c r="I48" s="9">
        <f>IF($G48="SEM MOVIMENTO","",IF(AND($G48="AVALIADO",SUMIFS(Dados!$A:$A,Dados!$C:$C,$D:$D,Dados!$B:$B,$N$2,Dados!$I:$I,$3:$3)&lt;&gt;0),SUMIFS(Dados!$F:$F,Dados!$C:$C,$D:$D,Dados!$B:$B,$N$2,Dados!$I:$I,$3:$3)%*$I$2,$I$2))</f>
        <v>0.15</v>
      </c>
      <c r="J48" s="9">
        <f t="shared" si="2"/>
        <v>0.3</v>
      </c>
      <c r="K48" s="9">
        <f>IF($G48="SEM MOVIMENTO","",IF(AND($G48="AVALIADO",SUMIFS(Dados!$A:$A,Dados!$C:$C,$D:$D,Dados!$B:$B,$N$2,Dados!$I:$I,$3:$3)&lt;&gt;0),SUMIFS(Dados!$F:$F,Dados!$C:$C,$D:$D,Dados!$B:$B,$N$2,Dados!$I:$I,$3:$3)%*$K$2,$K$2))</f>
        <v>0.19</v>
      </c>
      <c r="L48" s="9">
        <v>0.3</v>
      </c>
      <c r="M48" s="9">
        <f>IF($G48="SEM MOVIMENTO","",IF(AND($G48="AVALIADO",SUMIFS(Dados!$A:$A,Dados!$C:$C,$D:$D,Dados!$B:$B,$N$2,Dados!$I:$I,$3:$3)&lt;&gt;0),SUMIFS(Dados!$F:$F,Dados!$C:$C,$D:$D,Dados!$B:$B,$N$2,Dados!$I:$I,$3:$3)%*$M$2,$M$2))</f>
        <v>0.2</v>
      </c>
      <c r="N48" s="7">
        <f t="shared" si="3"/>
        <v>0.99</v>
      </c>
    </row>
    <row r="49" spans="1:14" ht="15.75" x14ac:dyDescent="0.25">
      <c r="A49" s="1">
        <v>1219</v>
      </c>
      <c r="B49" s="3" t="s">
        <v>68</v>
      </c>
      <c r="C49" s="1" t="s">
        <v>69</v>
      </c>
      <c r="D49" s="43">
        <v>1219</v>
      </c>
      <c r="E49" s="1" t="s">
        <v>91</v>
      </c>
      <c r="F49" s="1" t="s">
        <v>70</v>
      </c>
      <c r="G49" s="1" t="str">
        <f>IF(SUMIFS(Dados!$A:$A,Dados!$C:$C,'IDGF-Mar'!$D:$D,Dados!$B:$B,'IDGF-Mar'!$N$2)=0,"SEM MOVIMENTO","AVALIADO")</f>
        <v>AVALIADO</v>
      </c>
      <c r="H49" s="42">
        <f>IFERROR(IF($G49="SEM MOVIMENTO","",IF(G49="AVALIADO",(VLOOKUP(D49,PPM!B:J,9,FALSE)/100)*$H$2,1*$H$2)),1*$H$2)</f>
        <v>0.15</v>
      </c>
      <c r="I49" s="9">
        <f>IF($G49="SEM MOVIMENTO","",IF(AND($G49="AVALIADO",SUMIFS(Dados!$A:$A,Dados!$C:$C,$D:$D,Dados!$B:$B,$N$2,Dados!$I:$I,$3:$3)&lt;&gt;0),SUMIFS(Dados!$F:$F,Dados!$C:$C,$D:$D,Dados!$B:$B,$N$2,Dados!$I:$I,$3:$3)%*$I$2,$I$2))</f>
        <v>0.15</v>
      </c>
      <c r="J49" s="9">
        <f t="shared" si="2"/>
        <v>0.3</v>
      </c>
      <c r="K49" s="9">
        <f>IF($G49="SEM MOVIMENTO","",IF(AND($G49="AVALIADO",SUMIFS(Dados!$A:$A,Dados!$C:$C,$D:$D,Dados!$B:$B,$N$2,Dados!$I:$I,$3:$3)&lt;&gt;0),SUMIFS(Dados!$F:$F,Dados!$C:$C,$D:$D,Dados!$B:$B,$N$2,Dados!$I:$I,$3:$3)%*$K$2,$K$2))</f>
        <v>0.19</v>
      </c>
      <c r="L49" s="9">
        <v>0.3</v>
      </c>
      <c r="M49" s="9">
        <f>IF($G49="SEM MOVIMENTO","",IF(AND($G49="AVALIADO",SUMIFS(Dados!$A:$A,Dados!$C:$C,$D:$D,Dados!$B:$B,$N$2,Dados!$I:$I,$3:$3)&lt;&gt;0),SUMIFS(Dados!$F:$F,Dados!$C:$C,$D:$D,Dados!$B:$B,$N$2,Dados!$I:$I,$3:$3)%*$M$2,$M$2))</f>
        <v>0.2</v>
      </c>
      <c r="N49" s="7">
        <f t="shared" si="3"/>
        <v>0.99</v>
      </c>
    </row>
    <row r="50" spans="1:14" ht="15.75" x14ac:dyDescent="0.25">
      <c r="A50" s="1">
        <v>1184</v>
      </c>
      <c r="B50" s="3" t="s">
        <v>76</v>
      </c>
      <c r="C50" s="1" t="s">
        <v>77</v>
      </c>
      <c r="D50" s="43">
        <v>1184</v>
      </c>
      <c r="E50" s="1" t="s">
        <v>90</v>
      </c>
      <c r="F50" s="1" t="s">
        <v>64</v>
      </c>
      <c r="G50" s="1" t="str">
        <f>IF(SUMIFS(Dados!$A:$A,Dados!$C:$C,'IDGF-Mar'!$D:$D,Dados!$B:$B,'IDGF-Mar'!$N$2)=0,"SEM MOVIMENTO","AVALIADO")</f>
        <v>AVALIADO</v>
      </c>
      <c r="H50" s="42">
        <f>IFERROR(IF($G50="SEM MOVIMENTO","",IF(G50="AVALIADO",(VLOOKUP(D50,PPM!B:J,9,FALSE)/100)*$H$2,1*$H$2)),1*$H$2)</f>
        <v>0.15</v>
      </c>
      <c r="I50" s="9">
        <f>IF($G50="SEM MOVIMENTO","",IF(AND($G50="AVALIADO",SUMIFS(Dados!$A:$A,Dados!$C:$C,$D:$D,Dados!$B:$B,$N$2,Dados!$I:$I,$3:$3)&lt;&gt;0),SUMIFS(Dados!$F:$F,Dados!$C:$C,$D:$D,Dados!$B:$B,$N$2,Dados!$I:$I,$3:$3)%*$I$2,$I$2))</f>
        <v>0.15</v>
      </c>
      <c r="J50" s="9">
        <f t="shared" si="2"/>
        <v>0.3</v>
      </c>
      <c r="K50" s="9">
        <f>IF($G50="SEM MOVIMENTO","",IF(AND($G50="AVALIADO",SUMIFS(Dados!$A:$A,Dados!$C:$C,$D:$D,Dados!$B:$B,$N$2,Dados!$I:$I,$3:$3)&lt;&gt;0),SUMIFS(Dados!$F:$F,Dados!$C:$C,$D:$D,Dados!$B:$B,$N$2,Dados!$I:$I,$3:$3)%*$K$2,$K$2))</f>
        <v>0.2</v>
      </c>
      <c r="L50" s="9">
        <f>IF($G50="SEM MOVIMENTO","",IF(AND($G50="AVALIADO",SUMIFS(Dados!$A:$A,Dados!$C:$C,$D:$D,Dados!$B:$B,$N$2,Dados!$I:$I,$3:$3)&lt;&gt;0),SUMIFS(Dados!$F:$F,Dados!$C:$C,$D:$D,Dados!$B:$B,$N$2,Dados!$I:$I,$3:$3)%*$L$2,$L$2))</f>
        <v>0.3</v>
      </c>
      <c r="M50" s="9">
        <f>IF($G50="SEM MOVIMENTO","",IF(AND($G50="AVALIADO",SUMIFS(Dados!$A:$A,Dados!$C:$C,$D:$D,Dados!$B:$B,$N$2,Dados!$I:$I,$3:$3)&lt;&gt;0),SUMIFS(Dados!$F:$F,Dados!$C:$C,$D:$D,Dados!$B:$B,$N$2,Dados!$I:$I,$3:$3)%*$M$2,$M$2))</f>
        <v>0.2</v>
      </c>
      <c r="N50" s="7">
        <f t="shared" si="3"/>
        <v>1</v>
      </c>
    </row>
    <row r="51" spans="1:14" ht="15.75" x14ac:dyDescent="0.25">
      <c r="A51" s="1">
        <v>1875</v>
      </c>
      <c r="B51" s="2" t="s">
        <v>86</v>
      </c>
      <c r="C51" s="1" t="s">
        <v>87</v>
      </c>
      <c r="D51" s="43">
        <v>1875</v>
      </c>
      <c r="E51" s="1" t="s">
        <v>90</v>
      </c>
      <c r="F51" s="1" t="s">
        <v>80</v>
      </c>
      <c r="G51" s="1" t="str">
        <f>IF(SUMIFS(Dados!$A:$A,Dados!$C:$C,'IDGF-Mar'!$D:$D,Dados!$B:$B,'IDGF-Mar'!$N$2)=0,"SEM MOVIMENTO","AVALIADO")</f>
        <v>AVALIADO</v>
      </c>
      <c r="H51" s="42">
        <f>IFERROR(IF($G51="SEM MOVIMENTO","",IF(G51="AVALIADO",(VLOOKUP(D51,PPM!B:J,9,FALSE)/100)*$H$2,1*$H$2)),1*$H$2)</f>
        <v>0.15</v>
      </c>
      <c r="I51" s="9">
        <f>IF($G51="SEM MOVIMENTO","",IF(AND($G51="AVALIADO",SUMIFS(Dados!$A:$A,Dados!$C:$C,$D:$D,Dados!$B:$B,$N$2,Dados!$I:$I,$3:$3)&lt;&gt;0),SUMIFS(Dados!$F:$F,Dados!$C:$C,$D:$D,Dados!$B:$B,$N$2,Dados!$I:$I,$3:$3)%*$I$2,$I$2))</f>
        <v>0.15</v>
      </c>
      <c r="J51" s="9">
        <f t="shared" si="2"/>
        <v>0.3</v>
      </c>
      <c r="K51" s="9">
        <f>IF($G51="SEM MOVIMENTO","",IF(AND($G51="AVALIADO",SUMIFS(Dados!$A:$A,Dados!$C:$C,$D:$D,Dados!$B:$B,$N$2,Dados!$I:$I,$3:$3)&lt;&gt;0),SUMIFS(Dados!$F:$F,Dados!$C:$C,$D:$D,Dados!$B:$B,$N$2,Dados!$I:$I,$3:$3)%*$K$2,$K$2))</f>
        <v>0.2</v>
      </c>
      <c r="L51" s="9">
        <f>IF($G51="SEM MOVIMENTO","",IF(AND($G51="AVALIADO",SUMIFS(Dados!$A:$A,Dados!$C:$C,$D:$D,Dados!$B:$B,$N$2,Dados!$I:$I,$3:$3)&lt;&gt;0),SUMIFS(Dados!$F:$F,Dados!$C:$C,$D:$D,Dados!$B:$B,$N$2,Dados!$I:$I,$3:$3)%*$L$2,$L$2))</f>
        <v>0.3</v>
      </c>
      <c r="M51" s="9">
        <f>IF($G51="SEM MOVIMENTO","",IF(AND($G51="AVALIADO",SUMIFS(Dados!$A:$A,Dados!$C:$C,$D:$D,Dados!$B:$B,$N$2,Dados!$I:$I,$3:$3)&lt;&gt;0),SUMIFS(Dados!$F:$F,Dados!$C:$C,$D:$D,Dados!$B:$B,$N$2,Dados!$I:$I,$3:$3)%*$M$2,$M$2))</f>
        <v>0.2</v>
      </c>
      <c r="N51" s="7">
        <f t="shared" si="3"/>
        <v>1</v>
      </c>
    </row>
    <row r="52" spans="1:14" ht="15.75" x14ac:dyDescent="0.25">
      <c r="A52" s="1">
        <v>1832</v>
      </c>
      <c r="B52" s="2" t="s">
        <v>18</v>
      </c>
      <c r="C52" s="1" t="s">
        <v>19</v>
      </c>
      <c r="D52" s="43">
        <v>1832</v>
      </c>
      <c r="E52" s="1" t="s">
        <v>90</v>
      </c>
      <c r="F52" s="1" t="s">
        <v>20</v>
      </c>
      <c r="G52" s="1" t="str">
        <f>IF(SUMIFS(Dados!$A:$A,Dados!$C:$C,'IDGF-Mar'!$D:$D,Dados!$B:$B,'IDGF-Mar'!$N$2)=0,"SEM MOVIMENTO","AVALIADO")</f>
        <v>AVALIADO</v>
      </c>
      <c r="H52" s="42">
        <f>IFERROR(IF($G52="SEM MOVIMENTO","",IF(G52="AVALIADO",(VLOOKUP(D52,PPM!B:J,9,FALSE)/100)*$H$2,1*$H$2)),1*$H$2)</f>
        <v>0.15</v>
      </c>
      <c r="I52" s="9">
        <f>IF($G52="SEM MOVIMENTO","",IF(AND($G52="AVALIADO",SUMIFS(Dados!$A:$A,Dados!$C:$C,$D:$D,Dados!$B:$B,$N$2,Dados!$I:$I,$3:$3)&lt;&gt;0),SUMIFS(Dados!$F:$F,Dados!$C:$C,$D:$D,Dados!$B:$B,$N$2,Dados!$I:$I,$3:$3)%*$I$2,$I$2))</f>
        <v>0.15</v>
      </c>
      <c r="J52" s="9">
        <f t="shared" si="2"/>
        <v>0.3</v>
      </c>
      <c r="K52" s="9">
        <f>IF($G52="SEM MOVIMENTO","",IF(AND($G52="AVALIADO",SUMIFS(Dados!$A:$A,Dados!$C:$C,$D:$D,Dados!$B:$B,$N$2,Dados!$I:$I,$3:$3)&lt;&gt;0),SUMIFS(Dados!$F:$F,Dados!$C:$C,$D:$D,Dados!$B:$B,$N$2,Dados!$I:$I,$3:$3)%*$K$2,$K$2))</f>
        <v>0.2</v>
      </c>
      <c r="L52" s="9">
        <v>0.3</v>
      </c>
      <c r="M52" s="9">
        <f>IF($G52="SEM MOVIMENTO","",IF(AND($G52="AVALIADO",SUMIFS(Dados!$A:$A,Dados!$C:$C,$D:$D,Dados!$B:$B,$N$2,Dados!$I:$I,$3:$3)&lt;&gt;0),SUMIFS(Dados!$F:$F,Dados!$C:$C,$D:$D,Dados!$B:$B,$N$2,Dados!$I:$I,$3:$3)%*$M$2,$M$2))</f>
        <v>0.2</v>
      </c>
      <c r="N52" s="7">
        <f t="shared" si="3"/>
        <v>1</v>
      </c>
    </row>
    <row r="53" spans="1:14" ht="15.75" x14ac:dyDescent="0.25">
      <c r="A53" s="1">
        <v>1829</v>
      </c>
      <c r="B53" s="2" t="s">
        <v>78</v>
      </c>
      <c r="C53" s="1" t="s">
        <v>79</v>
      </c>
      <c r="D53" s="43">
        <v>1829</v>
      </c>
      <c r="E53" s="1" t="s">
        <v>90</v>
      </c>
      <c r="F53" s="1" t="s">
        <v>80</v>
      </c>
      <c r="G53" s="1" t="str">
        <f>IF(SUMIFS(Dados!$A:$A,Dados!$C:$C,'IDGF-Mar'!$D:$D,Dados!$B:$B,'IDGF-Mar'!$N$2)=0,"SEM MOVIMENTO","AVALIADO")</f>
        <v>AVALIADO</v>
      </c>
      <c r="H53" s="42">
        <f>IFERROR(IF($G53="SEM MOVIMENTO","",IF(G53="AVALIADO",(VLOOKUP(D53,PPM!B:J,9,FALSE)/100)*$H$2,1*$H$2)),1*$H$2)</f>
        <v>0.15</v>
      </c>
      <c r="I53" s="9">
        <f>IF($G53="SEM MOVIMENTO","",IF(AND($G53="AVALIADO",SUMIFS(Dados!$A:$A,Dados!$C:$C,$D:$D,Dados!$B:$B,$N$2,Dados!$I:$I,$3:$3)&lt;&gt;0),SUMIFS(Dados!$F:$F,Dados!$C:$C,$D:$D,Dados!$B:$B,$N$2,Dados!$I:$I,$3:$3)%*$I$2,$I$2))</f>
        <v>0.15</v>
      </c>
      <c r="J53" s="9">
        <f t="shared" si="2"/>
        <v>0.3</v>
      </c>
      <c r="K53" s="9">
        <f>IF($G53="SEM MOVIMENTO","",IF(AND($G53="AVALIADO",SUMIFS(Dados!$A:$A,Dados!$C:$C,$D:$D,Dados!$B:$B,$N$2,Dados!$I:$I,$3:$3)&lt;&gt;0),SUMIFS(Dados!$F:$F,Dados!$C:$C,$D:$D,Dados!$B:$B,$N$2,Dados!$I:$I,$3:$3)%*$K$2,$K$2))</f>
        <v>0.2</v>
      </c>
      <c r="L53" s="9">
        <f>IF($G53="SEM MOVIMENTO","",IF(AND($G53="AVALIADO",SUMIFS(Dados!$A:$A,Dados!$C:$C,$D:$D,Dados!$B:$B,$N$2,Dados!$I:$I,$3:$3)&lt;&gt;0),SUMIFS(Dados!$F:$F,Dados!$C:$C,$D:$D,Dados!$B:$B,$N$2,Dados!$I:$I,$3:$3)%*$L$2,$L$2))</f>
        <v>0.3</v>
      </c>
      <c r="M53" s="9">
        <f>IF($G53="SEM MOVIMENTO","",IF(AND($G53="AVALIADO",SUMIFS(Dados!$A:$A,Dados!$C:$C,$D:$D,Dados!$B:$B,$N$2,Dados!$I:$I,$3:$3)&lt;&gt;0),SUMIFS(Dados!$F:$F,Dados!$C:$C,$D:$D,Dados!$B:$B,$N$2,Dados!$I:$I,$3:$3)%*$M$2,$M$2))</f>
        <v>0.2</v>
      </c>
      <c r="N53" s="7">
        <f t="shared" si="3"/>
        <v>1</v>
      </c>
    </row>
    <row r="54" spans="1:14" ht="15.75" x14ac:dyDescent="0.25">
      <c r="A54" s="1">
        <v>1295</v>
      </c>
      <c r="B54" s="3" t="s">
        <v>73</v>
      </c>
      <c r="C54" s="1" t="s">
        <v>74</v>
      </c>
      <c r="D54" s="43">
        <v>1295</v>
      </c>
      <c r="E54" s="1" t="s">
        <v>90</v>
      </c>
      <c r="F54" s="1" t="s">
        <v>75</v>
      </c>
      <c r="G54" s="1" t="str">
        <f>IF(SUMIFS(Dados!$A:$A,Dados!$C:$C,'IDGF-Mar'!$D:$D,Dados!$B:$B,'IDGF-Mar'!$N$2)=0,"SEM MOVIMENTO","AVALIADO")</f>
        <v>AVALIADO</v>
      </c>
      <c r="H54" s="42">
        <f>IFERROR(IF($G54="SEM MOVIMENTO","",IF(G54="AVALIADO",(VLOOKUP(D54,PPM!B:J,9,FALSE)/100)*$H$2,1*$H$2)),1*$H$2)</f>
        <v>0.15</v>
      </c>
      <c r="I54" s="9">
        <f>IF($G54="SEM MOVIMENTO","",IF(AND($G54="AVALIADO",SUMIFS(Dados!$A:$A,Dados!$C:$C,$D:$D,Dados!$B:$B,$N$2,Dados!$I:$I,$3:$3)&lt;&gt;0),SUMIFS(Dados!$F:$F,Dados!$C:$C,$D:$D,Dados!$B:$B,$N$2,Dados!$I:$I,$3:$3)%*$I$2,$I$2))</f>
        <v>0.15</v>
      </c>
      <c r="J54" s="9">
        <f t="shared" si="2"/>
        <v>0.3</v>
      </c>
      <c r="K54" s="9">
        <f>IF($G54="SEM MOVIMENTO","",IF(AND($G54="AVALIADO",SUMIFS(Dados!$A:$A,Dados!$C:$C,$D:$D,Dados!$B:$B,$N$2,Dados!$I:$I,$3:$3)&lt;&gt;0),SUMIFS(Dados!$F:$F,Dados!$C:$C,$D:$D,Dados!$B:$B,$N$2,Dados!$I:$I,$3:$3)%*$K$2,$K$2))</f>
        <v>0.2</v>
      </c>
      <c r="L54" s="9">
        <v>0.3</v>
      </c>
      <c r="M54" s="9">
        <f>IF($G54="SEM MOVIMENTO","",IF(AND($G54="AVALIADO",SUMIFS(Dados!$A:$A,Dados!$C:$C,$D:$D,Dados!$B:$B,$N$2,Dados!$I:$I,$3:$3)&lt;&gt;0),SUMIFS(Dados!$F:$F,Dados!$C:$C,$D:$D,Dados!$B:$B,$N$2,Dados!$I:$I,$3:$3)%*$M$2,$M$2))</f>
        <v>0.2</v>
      </c>
      <c r="N54" s="7">
        <f t="shared" si="3"/>
        <v>1</v>
      </c>
    </row>
    <row r="55" spans="1:14" ht="15.75" x14ac:dyDescent="0.25">
      <c r="A55" s="1">
        <v>1796</v>
      </c>
      <c r="B55" s="2" t="s">
        <v>59</v>
      </c>
      <c r="C55" s="1" t="s">
        <v>60</v>
      </c>
      <c r="D55" s="43">
        <v>1796</v>
      </c>
      <c r="E55" s="1" t="s">
        <v>91</v>
      </c>
      <c r="F55" s="1" t="s">
        <v>61</v>
      </c>
      <c r="G55" s="1" t="str">
        <f>IF(SUMIFS(Dados!$A:$A,Dados!$C:$C,'IDGF-Mar'!$D:$D,Dados!$B:$B,'IDGF-Mar'!$N$2)=0,"SEM MOVIMENTO","AVALIADO")</f>
        <v>AVALIADO</v>
      </c>
      <c r="H55" s="42">
        <f>IFERROR(IF($G55="SEM MOVIMENTO","",IF(G55="AVALIADO",(VLOOKUP(D55,PPM!B:J,9,FALSE)/100)*$H$2,1*$H$2)),1*$H$2)</f>
        <v>0.15</v>
      </c>
      <c r="I55" s="9">
        <f>IF($G55="SEM MOVIMENTO","",IF(AND($G55="AVALIADO",SUMIFS(Dados!$A:$A,Dados!$C:$C,$D:$D,Dados!$B:$B,$N$2,Dados!$I:$I,$3:$3)&lt;&gt;0),SUMIFS(Dados!$F:$F,Dados!$C:$C,$D:$D,Dados!$B:$B,$N$2,Dados!$I:$I,$3:$3)%*$I$2,$I$2))</f>
        <v>0.15</v>
      </c>
      <c r="J55" s="9">
        <f t="shared" si="2"/>
        <v>0.3</v>
      </c>
      <c r="K55" s="9">
        <f>IF($G55="SEM MOVIMENTO","",IF(AND($G55="AVALIADO",SUMIFS(Dados!$A:$A,Dados!$C:$C,$D:$D,Dados!$B:$B,$N$2,Dados!$I:$I,$3:$3)&lt;&gt;0),SUMIFS(Dados!$F:$F,Dados!$C:$C,$D:$D,Dados!$B:$B,$N$2,Dados!$I:$I,$3:$3)%*$K$2,$K$2))</f>
        <v>0.2</v>
      </c>
      <c r="L55" s="9">
        <f>IF($G55="SEM MOVIMENTO","",IF(AND($G55="AVALIADO",SUMIFS(Dados!$A:$A,Dados!$C:$C,$D:$D,Dados!$B:$B,$N$2,Dados!$I:$I,$3:$3)&lt;&gt;0),SUMIFS(Dados!$F:$F,Dados!$C:$C,$D:$D,Dados!$B:$B,$N$2,Dados!$I:$I,$3:$3)%*$L$2,$L$2))</f>
        <v>0.3</v>
      </c>
      <c r="M55" s="9">
        <f>IF($G55="SEM MOVIMENTO","",IF(AND($G55="AVALIADO",SUMIFS(Dados!$A:$A,Dados!$C:$C,$D:$D,Dados!$B:$B,$N$2,Dados!$I:$I,$3:$3)&lt;&gt;0),SUMIFS(Dados!$F:$F,Dados!$C:$C,$D:$D,Dados!$B:$B,$N$2,Dados!$I:$I,$3:$3)%*$M$2,$M$2))</f>
        <v>0.2</v>
      </c>
      <c r="N55" s="7">
        <f t="shared" si="3"/>
        <v>1</v>
      </c>
    </row>
    <row r="56" spans="1:14" ht="15.75" x14ac:dyDescent="0.25">
      <c r="A56" s="1">
        <v>1823</v>
      </c>
      <c r="B56" s="2" t="s">
        <v>386</v>
      </c>
      <c r="C56" s="1"/>
      <c r="D56" s="43">
        <v>1823</v>
      </c>
      <c r="E56" s="1"/>
      <c r="F56" s="1"/>
      <c r="G56" s="1" t="str">
        <f>IF(SUMIFS(Dados!$A:$A,Dados!$C:$C,'IDGF-Mar'!$D:$D,Dados!$B:$B,'IDGF-Mar'!$N$2)=0,"SEM MOVIMENTO","AVALIADO")</f>
        <v>AVALIADO</v>
      </c>
      <c r="H56" s="42">
        <f>IFERROR(IF($G56="SEM MOVIMENTO","",IF(G56="AVALIADO",(VLOOKUP(D56,PPM!B:J,9,FALSE)/100)*$H$2,1*$H$2)),1*$H$2)</f>
        <v>0.15</v>
      </c>
      <c r="I56" s="9">
        <f>IF($G56="SEM MOVIMENTO","",IF(AND($G56="AVALIADO",SUMIFS(Dados!$A:$A,Dados!$C:$C,$D:$D,Dados!$B:$B,$N$2,Dados!$I:$I,$3:$3)&lt;&gt;0),SUMIFS(Dados!$F:$F,Dados!$C:$C,$D:$D,Dados!$B:$B,$N$2,Dados!$I:$I,$3:$3)%*$I$2,$I$2))</f>
        <v>0.15</v>
      </c>
      <c r="J56" s="9">
        <f t="shared" ref="J56" si="4">IFERROR(H56+I56,"")</f>
        <v>0.3</v>
      </c>
      <c r="K56" s="9">
        <f>IF($G56="SEM MOVIMENTO","",IF(AND($G56="AVALIADO",SUMIFS(Dados!$A:$A,Dados!$C:$C,$D:$D,Dados!$B:$B,$N$2,Dados!$I:$I,$3:$3)&lt;&gt;0),SUMIFS(Dados!$F:$F,Dados!$C:$C,$D:$D,Dados!$B:$B,$N$2,Dados!$I:$I,$3:$3)%*$K$2,$K$2))</f>
        <v>0.16000000000000003</v>
      </c>
      <c r="L56" s="9">
        <f>IF($G56="SEM MOVIMENTO","",IF(AND($G56="AVALIADO",SUMIFS(Dados!$A:$A,Dados!$C:$C,$D:$D,Dados!$B:$B,$N$2,Dados!$I:$I,$3:$3)&lt;&gt;0),SUMIFS(Dados!$F:$F,Dados!$C:$C,$D:$D,Dados!$B:$B,$N$2,Dados!$I:$I,$3:$3)%*$L$2,$L$2))</f>
        <v>0.24</v>
      </c>
      <c r="M56" s="9">
        <f>IF($G56="SEM MOVIMENTO","",IF(AND($G56="AVALIADO",SUMIFS(Dados!$A:$A,Dados!$C:$C,$D:$D,Dados!$B:$B,$N$2,Dados!$I:$I,$3:$3)&lt;&gt;0),SUMIFS(Dados!$F:$F,Dados!$C:$C,$D:$D,Dados!$B:$B,$N$2,Dados!$I:$I,$3:$3)%*$M$2,$M$2))</f>
        <v>0.2</v>
      </c>
      <c r="N56" s="7">
        <f t="shared" ref="N56" si="5">SUM(J56:M56)</f>
        <v>0.89999999999999991</v>
      </c>
    </row>
    <row r="57" spans="1:14" ht="15.75" x14ac:dyDescent="0.25">
      <c r="A57" s="1">
        <v>2041</v>
      </c>
      <c r="B57" s="2" t="s">
        <v>65</v>
      </c>
      <c r="C57" s="1" t="s">
        <v>66</v>
      </c>
      <c r="D57" s="43">
        <v>2041</v>
      </c>
      <c r="E57" s="1" t="s">
        <v>91</v>
      </c>
      <c r="F57" s="1" t="s">
        <v>67</v>
      </c>
      <c r="G57" s="1" t="str">
        <f>IF(SUMIFS(Dados!$A:$A,Dados!$C:$C,'IDGF-Mar'!$D:$D,Dados!$B:$B,'IDGF-Mar'!$N$2)=0,"SEM MOVIMENTO","AVALIADO")</f>
        <v>AVALIADO</v>
      </c>
      <c r="H57" s="42">
        <f>IFERROR(IF($G57="SEM MOVIMENTO","",IF(G57="AVALIADO",(VLOOKUP(D57,PPM!B:J,9,FALSE)/100)*$H$2,1*$H$2)),1*$H$2)</f>
        <v>0.15</v>
      </c>
      <c r="I57" s="9">
        <f>IF($G57="SEM MOVIMENTO","",IF(AND($G57="AVALIADO",SUMIFS(Dados!$A:$A,Dados!$C:$C,$D:$D,Dados!$B:$B,$N$2,Dados!$I:$I,$3:$3)&lt;&gt;0),SUMIFS(Dados!$F:$F,Dados!$C:$C,$D:$D,Dados!$B:$B,$N$2,Dados!$I:$I,$3:$3)%*$I$2,$I$2))</f>
        <v>0.15</v>
      </c>
      <c r="J57" s="9">
        <f t="shared" si="2"/>
        <v>0.3</v>
      </c>
      <c r="K57" s="9">
        <f>IF($G57="SEM MOVIMENTO","",IF(AND($G57="AVALIADO",SUMIFS(Dados!$A:$A,Dados!$C:$C,$D:$D,Dados!$B:$B,$N$2,Dados!$I:$I,$3:$3)&lt;&gt;0),SUMIFS(Dados!$F:$F,Dados!$C:$C,$D:$D,Dados!$B:$B,$N$2,Dados!$I:$I,$3:$3)%*$K$2,$K$2))</f>
        <v>0.2</v>
      </c>
      <c r="L57" s="9">
        <f>IF($G57="SEM MOVIMENTO","",IF(AND($G57="AVALIADO",SUMIFS(Dados!$A:$A,Dados!$C:$C,$D:$D,Dados!$B:$B,$N$2,Dados!$I:$I,$3:$3)&lt;&gt;0),SUMIFS(Dados!$F:$F,Dados!$C:$C,$D:$D,Dados!$B:$B,$N$2,Dados!$I:$I,$3:$3)%*$L$2,$L$2))</f>
        <v>0.3</v>
      </c>
      <c r="M57" s="9">
        <f>IF($G57="SEM MOVIMENTO","",IF(AND($G57="AVALIADO",SUMIFS(Dados!$A:$A,Dados!$C:$C,$D:$D,Dados!$B:$B,$N$2,Dados!$I:$I,$3:$3)&lt;&gt;0),SUMIFS(Dados!$F:$F,Dados!$C:$C,$D:$D,Dados!$B:$B,$N$2,Dados!$I:$I,$3:$3)%*$M$2,$M$2))</f>
        <v>0.2</v>
      </c>
      <c r="N57" s="7">
        <f t="shared" si="3"/>
        <v>1</v>
      </c>
    </row>
  </sheetData>
  <autoFilter ref="A3:N57" xr:uid="{00000000-0009-0000-0000-000006000000}">
    <sortState xmlns:xlrd2="http://schemas.microsoft.com/office/spreadsheetml/2017/richdata2" ref="A4:N57">
      <sortCondition ref="N3:N57"/>
    </sortState>
  </autoFilter>
  <mergeCells count="1">
    <mergeCell ref="B1:B2"/>
  </mergeCells>
  <conditionalFormatting sqref="N4:N1048576">
    <cfRule type="cellIs" dxfId="39" priority="1" operator="between">
      <formula>0.69</formula>
      <formula>0.01</formula>
    </cfRule>
    <cfRule type="cellIs" dxfId="38" priority="2" operator="between">
      <formula>0.7</formula>
      <formula>0.79</formula>
    </cfRule>
    <cfRule type="cellIs" dxfId="37" priority="3" operator="between">
      <formula>0.8</formula>
      <formula>0.89</formula>
    </cfRule>
    <cfRule type="cellIs" dxfId="36" priority="4" operator="greaterThanOrEqual">
      <formula>0.9</formula>
    </cfRule>
  </conditionalFormatting>
  <pageMargins left="0.25" right="0.25" top="0.75" bottom="0.75" header="0.3" footer="0.3"/>
  <pageSetup paperSize="9" scale="61" fitToHeight="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56"/>
  <sheetViews>
    <sheetView showGridLines="0" topLeftCell="D1" zoomScale="115" zoomScaleNormal="115" workbookViewId="0">
      <pane ySplit="3" topLeftCell="A4" activePane="bottomLeft" state="frozen"/>
      <selection activeCell="D13" sqref="D13"/>
      <selection pane="bottomLeft" activeCell="D13" sqref="D13"/>
    </sheetView>
  </sheetViews>
  <sheetFormatPr defaultRowHeight="15" x14ac:dyDescent="0.25"/>
  <cols>
    <col min="2" max="2" width="45.7109375" customWidth="1"/>
    <col min="3" max="3" width="18" bestFit="1" customWidth="1"/>
    <col min="4" max="4" width="8.7109375" customWidth="1"/>
    <col min="5" max="5" width="14.42578125" bestFit="1" customWidth="1"/>
    <col min="6" max="6" width="25" customWidth="1"/>
    <col min="7" max="7" width="18.140625" bestFit="1" customWidth="1"/>
    <col min="8" max="8" width="12.7109375" style="10" customWidth="1"/>
    <col min="9" max="12" width="12.7109375" customWidth="1"/>
    <col min="13" max="13" width="15.140625" customWidth="1"/>
    <col min="14" max="14" width="12.7109375" customWidth="1"/>
  </cols>
  <sheetData>
    <row r="1" spans="1:14" ht="24.75" customHeight="1" thickBot="1" x14ac:dyDescent="0.3">
      <c r="B1" s="127" t="s">
        <v>145</v>
      </c>
      <c r="N1" s="20" t="s">
        <v>235</v>
      </c>
    </row>
    <row r="2" spans="1:14" s="5" customFormat="1" ht="32.1" customHeight="1" thickBot="1" x14ac:dyDescent="0.25">
      <c r="B2" s="128"/>
      <c r="H2" s="21">
        <v>0.15</v>
      </c>
      <c r="I2" s="21">
        <v>0.15</v>
      </c>
      <c r="J2" s="39">
        <v>0.3</v>
      </c>
      <c r="K2" s="40">
        <v>0.2</v>
      </c>
      <c r="L2" s="40">
        <v>0.3</v>
      </c>
      <c r="M2" s="41">
        <v>0.2</v>
      </c>
      <c r="N2" s="19">
        <v>45413</v>
      </c>
    </row>
    <row r="3" spans="1:14" ht="32.1" customHeight="1" x14ac:dyDescent="0.25">
      <c r="A3" s="4" t="s">
        <v>2</v>
      </c>
      <c r="B3" s="4" t="s">
        <v>0</v>
      </c>
      <c r="C3" s="4" t="s">
        <v>1</v>
      </c>
      <c r="D3" s="4" t="s">
        <v>2</v>
      </c>
      <c r="E3" s="4" t="s">
        <v>88</v>
      </c>
      <c r="F3" s="4" t="s">
        <v>3</v>
      </c>
      <c r="G3" s="4" t="s">
        <v>234</v>
      </c>
      <c r="H3" s="6" t="s">
        <v>295</v>
      </c>
      <c r="I3" s="6" t="s">
        <v>142</v>
      </c>
      <c r="J3" s="38" t="s">
        <v>290</v>
      </c>
      <c r="K3" s="38" t="s">
        <v>141</v>
      </c>
      <c r="L3" s="38" t="s">
        <v>140</v>
      </c>
      <c r="M3" s="38" t="s">
        <v>143</v>
      </c>
      <c r="N3" s="6" t="s">
        <v>144</v>
      </c>
    </row>
    <row r="4" spans="1:14" ht="15.75" x14ac:dyDescent="0.25">
      <c r="A4" s="1">
        <v>1030</v>
      </c>
      <c r="B4" s="2" t="s">
        <v>27</v>
      </c>
      <c r="C4" s="1" t="s">
        <v>28</v>
      </c>
      <c r="D4" s="43">
        <v>1030</v>
      </c>
      <c r="E4" s="1" t="s">
        <v>90</v>
      </c>
      <c r="F4" s="1" t="s">
        <v>29</v>
      </c>
      <c r="G4" s="1" t="str">
        <f>IF(SUMIFS(Dados!$A:$A,Dados!$C:$C,'IDGF-Mai'!$D:$D,Dados!$B:$B,'IDGF-Mai'!$N$2)=0,"SEM MOVIMENTO","AVALIADO")</f>
        <v>SEM MOVIMENTO</v>
      </c>
      <c r="H4" s="42" t="s">
        <v>348</v>
      </c>
      <c r="I4" s="9" t="str">
        <f>IF($G4="SEM MOVIMENTO","",IF(AND($G4="AVALIADO",SUMIFS(Dados!$A:$A,Dados!$C:$C,$D:$D,Dados!$B:$B,$N$2,Dados!$I:$I,$3:$3)&lt;&gt;0),SUMIFS(Dados!$F:$F,Dados!$C:$C,$D:$D,Dados!$B:$B,$N$2,Dados!$I:$I,$3:$3)%*$I$2,$I$2))</f>
        <v/>
      </c>
      <c r="J4" s="9" t="str">
        <f t="shared" ref="J4:J56" si="0">IFERROR(H4+I4,"")</f>
        <v/>
      </c>
      <c r="K4" s="9" t="str">
        <f>IF($G4="SEM MOVIMENTO","",IF(AND($G4="AVALIADO",SUMIFS(Dados!$A:$A,Dados!$C:$C,$D:$D,Dados!$B:$B,$N$2,Dados!$I:$I,$3:$3)&lt;&gt;0),SUMIFS(Dados!$F:$F,Dados!$C:$C,$D:$D,Dados!$B:$B,$N$2,Dados!$I:$I,$3:$3)%*$K$2,$K$2))</f>
        <v/>
      </c>
      <c r="L4" s="9" t="str">
        <f>IF($G4="SEM MOVIMENTO","",IF(AND($G4="AVALIADO",SUMIFS(Dados!$A:$A,Dados!$C:$C,$D:$D,Dados!$B:$B,$N$2,Dados!$I:$I,$3:$3)&lt;&gt;0),SUMIFS(Dados!$F:$F,Dados!$C:$C,$D:$D,Dados!$B:$B,$N$2,Dados!$I:$I,$3:$3)%*$L$2,$L$2))</f>
        <v/>
      </c>
      <c r="M4" s="9" t="str">
        <f>IF($G4="SEM MOVIMENTO","",IF(AND($G4="AVALIADO",SUMIFS(Dados!$A:$A,Dados!$C:$C,$D:$D,Dados!$B:$B,$N$2,Dados!$I:$I,$3:$3)&lt;&gt;0),SUMIFS(Dados!$F:$F,Dados!$C:$C,$D:$D,Dados!$B:$B,$N$2,Dados!$I:$I,$3:$3)%*$M$2,$M$2))</f>
        <v/>
      </c>
      <c r="N4" s="7">
        <f t="shared" ref="N4:N56" si="1">SUM(J4:M4)</f>
        <v>0</v>
      </c>
    </row>
    <row r="5" spans="1:14" ht="15.75" x14ac:dyDescent="0.25">
      <c r="A5" s="1">
        <v>1221</v>
      </c>
      <c r="B5" s="2" t="s">
        <v>105</v>
      </c>
      <c r="C5" s="1" t="s">
        <v>106</v>
      </c>
      <c r="D5" s="43">
        <v>1221</v>
      </c>
      <c r="E5" s="1" t="s">
        <v>89</v>
      </c>
      <c r="F5" s="1" t="s">
        <v>94</v>
      </c>
      <c r="G5" s="1" t="str">
        <f>IF(SUMIFS(Dados!$A:$A,Dados!$C:$C,'IDGF-Mai'!$D:$D,Dados!$B:$B,'IDGF-Mai'!$N$2)=0,"SEM MOVIMENTO","AVALIADO")</f>
        <v>SEM MOVIMENTO</v>
      </c>
      <c r="H5" s="42" t="s">
        <v>348</v>
      </c>
      <c r="I5" s="9" t="str">
        <f>IF($G5="SEM MOVIMENTO","",IF(AND($G5="AVALIADO",SUMIFS(Dados!$A:$A,Dados!$C:$C,$D:$D,Dados!$B:$B,$N$2,Dados!$I:$I,$3:$3)&lt;&gt;0),SUMIFS(Dados!$F:$F,Dados!$C:$C,$D:$D,Dados!$B:$B,$N$2,Dados!$I:$I,$3:$3)%*$I$2,$I$2))</f>
        <v/>
      </c>
      <c r="J5" s="9" t="str">
        <f t="shared" si="0"/>
        <v/>
      </c>
      <c r="K5" s="9" t="str">
        <f>IF($G5="SEM MOVIMENTO","",IF(AND($G5="AVALIADO",SUMIFS(Dados!$A:$A,Dados!$C:$C,$D:$D,Dados!$B:$B,$N$2,Dados!$I:$I,$3:$3)&lt;&gt;0),SUMIFS(Dados!$F:$F,Dados!$C:$C,$D:$D,Dados!$B:$B,$N$2,Dados!$I:$I,$3:$3)%*$K$2,$K$2))</f>
        <v/>
      </c>
      <c r="L5" s="9" t="str">
        <f>IF($G5="SEM MOVIMENTO","",IF(AND($G5="AVALIADO",SUMIFS(Dados!$A:$A,Dados!$C:$C,$D:$D,Dados!$B:$B,$N$2,Dados!$I:$I,$3:$3)&lt;&gt;0),SUMIFS(Dados!$F:$F,Dados!$C:$C,$D:$D,Dados!$B:$B,$N$2,Dados!$I:$I,$3:$3)%*$L$2,$L$2))</f>
        <v/>
      </c>
      <c r="M5" s="9" t="str">
        <f>IF($G5="SEM MOVIMENTO","",IF(AND($G5="AVALIADO",SUMIFS(Dados!$A:$A,Dados!$C:$C,$D:$D,Dados!$B:$B,$N$2,Dados!$I:$I,$3:$3)&lt;&gt;0),SUMIFS(Dados!$F:$F,Dados!$C:$C,$D:$D,Dados!$B:$B,$N$2,Dados!$I:$I,$3:$3)%*$M$2,$M$2))</f>
        <v/>
      </c>
      <c r="N5" s="7">
        <f t="shared" si="1"/>
        <v>0</v>
      </c>
    </row>
    <row r="6" spans="1:14" ht="15.75" x14ac:dyDescent="0.25">
      <c r="A6" s="1">
        <v>1184</v>
      </c>
      <c r="B6" s="3" t="s">
        <v>76</v>
      </c>
      <c r="C6" s="1" t="s">
        <v>77</v>
      </c>
      <c r="D6" s="43">
        <v>1184</v>
      </c>
      <c r="E6" s="1" t="s">
        <v>90</v>
      </c>
      <c r="F6" s="1" t="s">
        <v>64</v>
      </c>
      <c r="G6" s="1" t="str">
        <f>IF(SUMIFS(Dados!$A:$A,Dados!$C:$C,'IDGF-Mai'!$D:$D,Dados!$B:$B,'IDGF-Mai'!$N$2)=0,"SEM MOVIMENTO","AVALIADO")</f>
        <v>SEM MOVIMENTO</v>
      </c>
      <c r="H6" s="42" t="s">
        <v>348</v>
      </c>
      <c r="I6" s="9" t="str">
        <f>IF($G6="SEM MOVIMENTO","",IF(AND($G6="AVALIADO",SUMIFS(Dados!$A:$A,Dados!$C:$C,$D:$D,Dados!$B:$B,$N$2,Dados!$I:$I,$3:$3)&lt;&gt;0),SUMIFS(Dados!$F:$F,Dados!$C:$C,$D:$D,Dados!$B:$B,$N$2,Dados!$I:$I,$3:$3)%*$I$2,$I$2))</f>
        <v/>
      </c>
      <c r="J6" s="9" t="str">
        <f t="shared" si="0"/>
        <v/>
      </c>
      <c r="K6" s="9" t="str">
        <f>IF($G6="SEM MOVIMENTO","",IF(AND($G6="AVALIADO",SUMIFS(Dados!$A:$A,Dados!$C:$C,$D:$D,Dados!$B:$B,$N$2,Dados!$I:$I,$3:$3)&lt;&gt;0),SUMIFS(Dados!$F:$F,Dados!$C:$C,$D:$D,Dados!$B:$B,$N$2,Dados!$I:$I,$3:$3)%*$K$2,$K$2))</f>
        <v/>
      </c>
      <c r="L6" s="9" t="str">
        <f>IF($G6="SEM MOVIMENTO","",IF(AND($G6="AVALIADO",SUMIFS(Dados!$A:$A,Dados!$C:$C,$D:$D,Dados!$B:$B,$N$2,Dados!$I:$I,$3:$3)&lt;&gt;0),SUMIFS(Dados!$F:$F,Dados!$C:$C,$D:$D,Dados!$B:$B,$N$2,Dados!$I:$I,$3:$3)%*$L$2,$L$2))</f>
        <v/>
      </c>
      <c r="M6" s="9" t="str">
        <f>IF($G6="SEM MOVIMENTO","",IF(AND($G6="AVALIADO",SUMIFS(Dados!$A:$A,Dados!$C:$C,$D:$D,Dados!$B:$B,$N$2,Dados!$I:$I,$3:$3)&lt;&gt;0),SUMIFS(Dados!$F:$F,Dados!$C:$C,$D:$D,Dados!$B:$B,$N$2,Dados!$I:$I,$3:$3)%*$M$2,$M$2))</f>
        <v/>
      </c>
      <c r="N6" s="7">
        <f t="shared" si="1"/>
        <v>0</v>
      </c>
    </row>
    <row r="7" spans="1:14" s="10" customFormat="1" ht="15.75" x14ac:dyDescent="0.25">
      <c r="A7" s="1">
        <v>2175</v>
      </c>
      <c r="B7" s="2" t="s">
        <v>109</v>
      </c>
      <c r="C7" s="1" t="s">
        <v>110</v>
      </c>
      <c r="D7" s="43">
        <v>2175</v>
      </c>
      <c r="E7" s="1" t="s">
        <v>89</v>
      </c>
      <c r="F7" s="1" t="s">
        <v>94</v>
      </c>
      <c r="G7" s="1" t="str">
        <f>IF(SUMIFS(Dados!$A:$A,Dados!$C:$C,'IDGF-Mai'!$D:$D,Dados!$B:$B,'IDGF-Mai'!$N$2)=0,"SEM MOVIMENTO","AVALIADO")</f>
        <v>SEM MOVIMENTO</v>
      </c>
      <c r="H7" s="42" t="s">
        <v>348</v>
      </c>
      <c r="I7" s="9" t="str">
        <f>IF($G7="SEM MOVIMENTO","",IF(AND($G7="AVALIADO",SUMIFS(Dados!$A:$A,Dados!$C:$C,$D:$D,Dados!$B:$B,$N$2,Dados!$I:$I,$3:$3)&lt;&gt;0),SUMIFS(Dados!$F:$F,Dados!$C:$C,$D:$D,Dados!$B:$B,$N$2,Dados!$I:$I,$3:$3)%*$I$2,$I$2))</f>
        <v/>
      </c>
      <c r="J7" s="9" t="str">
        <f t="shared" si="0"/>
        <v/>
      </c>
      <c r="K7" s="9" t="str">
        <f>IF($G7="SEM MOVIMENTO","",IF(AND($G7="AVALIADO",SUMIFS(Dados!$A:$A,Dados!$C:$C,$D:$D,Dados!$B:$B,$N$2,Dados!$I:$I,$3:$3)&lt;&gt;0),SUMIFS(Dados!$F:$F,Dados!$C:$C,$D:$D,Dados!$B:$B,$N$2,Dados!$I:$I,$3:$3)%*$K$2,$K$2))</f>
        <v/>
      </c>
      <c r="L7" s="9" t="str">
        <f>IF($G7="SEM MOVIMENTO","",IF(AND($G7="AVALIADO",SUMIFS(Dados!$A:$A,Dados!$C:$C,$D:$D,Dados!$B:$B,$N$2,Dados!$I:$I,$3:$3)&lt;&gt;0),SUMIFS(Dados!$F:$F,Dados!$C:$C,$D:$D,Dados!$B:$B,$N$2,Dados!$I:$I,$3:$3)%*$L$2,$L$2))</f>
        <v/>
      </c>
      <c r="M7" s="9" t="str">
        <f>IF($G7="SEM MOVIMENTO","",IF(AND($G7="AVALIADO",SUMIFS(Dados!$A:$A,Dados!$C:$C,$D:$D,Dados!$B:$B,$N$2,Dados!$I:$I,$3:$3)&lt;&gt;0),SUMIFS(Dados!$F:$F,Dados!$C:$C,$D:$D,Dados!$B:$B,$N$2,Dados!$I:$I,$3:$3)%*$M$2,$M$2))</f>
        <v/>
      </c>
      <c r="N7" s="7">
        <f t="shared" si="1"/>
        <v>0</v>
      </c>
    </row>
    <row r="8" spans="1:14" ht="15.75" x14ac:dyDescent="0.25">
      <c r="A8" s="1">
        <v>1239</v>
      </c>
      <c r="B8" s="2" t="s">
        <v>33</v>
      </c>
      <c r="C8" s="1" t="s">
        <v>34</v>
      </c>
      <c r="D8" s="43">
        <v>1239</v>
      </c>
      <c r="E8" s="1" t="s">
        <v>91</v>
      </c>
      <c r="F8" s="1" t="s">
        <v>35</v>
      </c>
      <c r="G8" s="1" t="str">
        <f>IF(SUMIFS(Dados!$A:$A,Dados!$C:$C,'IDGF-Mai'!$D:$D,Dados!$B:$B,'IDGF-Mai'!$N$2)=0,"SEM MOVIMENTO","AVALIADO")</f>
        <v>SEM MOVIMENTO</v>
      </c>
      <c r="H8" s="42" t="s">
        <v>348</v>
      </c>
      <c r="I8" s="9" t="str">
        <f>IF($G8="SEM MOVIMENTO","",IF(AND($G8="AVALIADO",SUMIFS(Dados!$A:$A,Dados!$C:$C,$D:$D,Dados!$B:$B,$N$2,Dados!$I:$I,$3:$3)&lt;&gt;0),SUMIFS(Dados!$F:$F,Dados!$C:$C,$D:$D,Dados!$B:$B,$N$2,Dados!$I:$I,$3:$3)%*$I$2,$I$2))</f>
        <v/>
      </c>
      <c r="J8" s="9" t="str">
        <f t="shared" si="0"/>
        <v/>
      </c>
      <c r="K8" s="9" t="str">
        <f>IF($G8="SEM MOVIMENTO","",IF(AND($G8="AVALIADO",SUMIFS(Dados!$A:$A,Dados!$C:$C,$D:$D,Dados!$B:$B,$N$2,Dados!$I:$I,$3:$3)&lt;&gt;0),SUMIFS(Dados!$F:$F,Dados!$C:$C,$D:$D,Dados!$B:$B,$N$2,Dados!$I:$I,$3:$3)%*$K$2,$K$2))</f>
        <v/>
      </c>
      <c r="L8" s="9" t="str">
        <f>IF($G8="SEM MOVIMENTO","",IF(AND($G8="AVALIADO",SUMIFS(Dados!$A:$A,Dados!$C:$C,$D:$D,Dados!$B:$B,$N$2,Dados!$I:$I,$3:$3)&lt;&gt;0),SUMIFS(Dados!$F:$F,Dados!$C:$C,$D:$D,Dados!$B:$B,$N$2,Dados!$I:$I,$3:$3)%*$L$2,$L$2))</f>
        <v/>
      </c>
      <c r="M8" s="9" t="str">
        <f>IF($G8="SEM MOVIMENTO","",IF(AND($G8="AVALIADO",SUMIFS(Dados!$A:$A,Dados!$C:$C,$D:$D,Dados!$B:$B,$N$2,Dados!$I:$I,$3:$3)&lt;&gt;0),SUMIFS(Dados!$F:$F,Dados!$C:$C,$D:$D,Dados!$B:$B,$N$2,Dados!$I:$I,$3:$3)%*$M$2,$M$2))</f>
        <v/>
      </c>
      <c r="N8" s="7">
        <f t="shared" si="1"/>
        <v>0</v>
      </c>
    </row>
    <row r="9" spans="1:14" ht="15.75" x14ac:dyDescent="0.25">
      <c r="A9" s="1">
        <v>1329</v>
      </c>
      <c r="B9" s="2" t="s">
        <v>101</v>
      </c>
      <c r="C9" s="1" t="s">
        <v>102</v>
      </c>
      <c r="D9" s="43">
        <v>1329</v>
      </c>
      <c r="E9" s="1" t="s">
        <v>89</v>
      </c>
      <c r="F9" s="1" t="s">
        <v>94</v>
      </c>
      <c r="G9" s="1" t="str">
        <f>IF(SUMIFS(Dados!$A:$A,Dados!$C:$C,'IDGF-Mai'!$D:$D,Dados!$B:$B,'IDGF-Mai'!$N$2)=0,"SEM MOVIMENTO","AVALIADO")</f>
        <v>SEM MOVIMENTO</v>
      </c>
      <c r="H9" s="42" t="s">
        <v>348</v>
      </c>
      <c r="I9" s="9" t="str">
        <f>IF($G9="SEM MOVIMENTO","",IF(AND($G9="AVALIADO",SUMIFS(Dados!$A:$A,Dados!$C:$C,$D:$D,Dados!$B:$B,$N$2,Dados!$I:$I,$3:$3)&lt;&gt;0),SUMIFS(Dados!$F:$F,Dados!$C:$C,$D:$D,Dados!$B:$B,$N$2,Dados!$I:$I,$3:$3)%*$I$2,$I$2))</f>
        <v/>
      </c>
      <c r="J9" s="9" t="str">
        <f t="shared" si="0"/>
        <v/>
      </c>
      <c r="K9" s="9" t="str">
        <f>IF($G9="SEM MOVIMENTO","",IF(AND($G9="AVALIADO",SUMIFS(Dados!$A:$A,Dados!$C:$C,$D:$D,Dados!$B:$B,$N$2,Dados!$I:$I,$3:$3)&lt;&gt;0),SUMIFS(Dados!$F:$F,Dados!$C:$C,$D:$D,Dados!$B:$B,$N$2,Dados!$I:$I,$3:$3)%*$K$2,$K$2))</f>
        <v/>
      </c>
      <c r="L9" s="9" t="str">
        <f>IF($G9="SEM MOVIMENTO","",IF(AND($G9="AVALIADO",SUMIFS(Dados!$A:$A,Dados!$C:$C,$D:$D,Dados!$B:$B,$N$2,Dados!$I:$I,$3:$3)&lt;&gt;0),SUMIFS(Dados!$F:$F,Dados!$C:$C,$D:$D,Dados!$B:$B,$N$2,Dados!$I:$I,$3:$3)%*$L$2,$L$2))</f>
        <v/>
      </c>
      <c r="M9" s="9" t="str">
        <f>IF($G9="SEM MOVIMENTO","",IF(AND($G9="AVALIADO",SUMIFS(Dados!$A:$A,Dados!$C:$C,$D:$D,Dados!$B:$B,$N$2,Dados!$I:$I,$3:$3)&lt;&gt;0),SUMIFS(Dados!$F:$F,Dados!$C:$C,$D:$D,Dados!$B:$B,$N$2,Dados!$I:$I,$3:$3)%*$M$2,$M$2))</f>
        <v/>
      </c>
      <c r="N9" s="7">
        <f t="shared" si="1"/>
        <v>0</v>
      </c>
    </row>
    <row r="10" spans="1:14" ht="15.75" x14ac:dyDescent="0.25">
      <c r="A10" s="1">
        <v>1183</v>
      </c>
      <c r="B10" s="2" t="s">
        <v>111</v>
      </c>
      <c r="C10" s="1" t="s">
        <v>112</v>
      </c>
      <c r="D10" s="43">
        <v>1183</v>
      </c>
      <c r="E10" s="1" t="s">
        <v>138</v>
      </c>
      <c r="F10" s="1" t="s">
        <v>134</v>
      </c>
      <c r="G10" s="1" t="str">
        <f>IF(SUMIFS(Dados!$A:$A,Dados!$C:$C,'IDGF-Mai'!$D:$D,Dados!$B:$B,'IDGF-Mai'!$N$2)=0,"SEM MOVIMENTO","AVALIADO")</f>
        <v>SEM MOVIMENTO</v>
      </c>
      <c r="H10" s="42" t="s">
        <v>348</v>
      </c>
      <c r="I10" s="9" t="str">
        <f>IF($G10="SEM MOVIMENTO","",IF(AND($G10="AVALIADO",SUMIFS(Dados!$A:$A,Dados!$C:$C,$D:$D,Dados!$B:$B,$N$2,Dados!$I:$I,$3:$3)&lt;&gt;0),SUMIFS(Dados!$F:$F,Dados!$C:$C,$D:$D,Dados!$B:$B,$N$2,Dados!$I:$I,$3:$3)%*$I$2,$I$2))</f>
        <v/>
      </c>
      <c r="J10" s="9" t="str">
        <f t="shared" si="0"/>
        <v/>
      </c>
      <c r="K10" s="9" t="str">
        <f>IF($G10="SEM MOVIMENTO","",IF(AND($G10="AVALIADO",SUMIFS(Dados!$A:$A,Dados!$C:$C,$D:$D,Dados!$B:$B,$N$2,Dados!$I:$I,$3:$3)&lt;&gt;0),SUMIFS(Dados!$F:$F,Dados!$C:$C,$D:$D,Dados!$B:$B,$N$2,Dados!$I:$I,$3:$3)%*$K$2,$K$2))</f>
        <v/>
      </c>
      <c r="L10" s="9" t="str">
        <f>IF($G10="SEM MOVIMENTO","",IF(AND($G10="AVALIADO",SUMIFS(Dados!$A:$A,Dados!$C:$C,$D:$D,Dados!$B:$B,$N$2,Dados!$I:$I,$3:$3)&lt;&gt;0),SUMIFS(Dados!$F:$F,Dados!$C:$C,$D:$D,Dados!$B:$B,$N$2,Dados!$I:$I,$3:$3)%*$L$2,$L$2))</f>
        <v/>
      </c>
      <c r="M10" s="9" t="str">
        <f>IF($G10="SEM MOVIMENTO","",IF(AND($G10="AVALIADO",SUMIFS(Dados!$A:$A,Dados!$C:$C,$D:$D,Dados!$B:$B,$N$2,Dados!$I:$I,$3:$3)&lt;&gt;0),SUMIFS(Dados!$F:$F,Dados!$C:$C,$D:$D,Dados!$B:$B,$N$2,Dados!$I:$I,$3:$3)%*$M$2,$M$2))</f>
        <v/>
      </c>
      <c r="N10" s="7">
        <f t="shared" si="1"/>
        <v>0</v>
      </c>
    </row>
    <row r="11" spans="1:14" ht="15.75" x14ac:dyDescent="0.25">
      <c r="A11" s="1">
        <v>1171</v>
      </c>
      <c r="B11" s="2" t="s">
        <v>95</v>
      </c>
      <c r="C11" s="1" t="s">
        <v>96</v>
      </c>
      <c r="D11" s="43">
        <v>1171</v>
      </c>
      <c r="E11" s="1" t="s">
        <v>89</v>
      </c>
      <c r="F11" s="1" t="s">
        <v>94</v>
      </c>
      <c r="G11" s="1" t="str">
        <f>IF(SUMIFS(Dados!$A:$A,Dados!$C:$C,'IDGF-Mai'!$D:$D,Dados!$B:$B,'IDGF-Mai'!$N$2)=0,"SEM MOVIMENTO","AVALIADO")</f>
        <v>SEM MOVIMENTO</v>
      </c>
      <c r="H11" s="42" t="s">
        <v>348</v>
      </c>
      <c r="I11" s="9" t="str">
        <f>IF($G11="SEM MOVIMENTO","",IF(AND($G11="AVALIADO",SUMIFS(Dados!$A:$A,Dados!$C:$C,$D:$D,Dados!$B:$B,$N$2,Dados!$I:$I,$3:$3)&lt;&gt;0),SUMIFS(Dados!$F:$F,Dados!$C:$C,$D:$D,Dados!$B:$B,$N$2,Dados!$I:$I,$3:$3)%*$I$2,$I$2))</f>
        <v/>
      </c>
      <c r="J11" s="9" t="str">
        <f t="shared" si="0"/>
        <v/>
      </c>
      <c r="K11" s="9" t="str">
        <f>IF($G11="SEM MOVIMENTO","",IF(AND($G11="AVALIADO",SUMIFS(Dados!$A:$A,Dados!$C:$C,$D:$D,Dados!$B:$B,$N$2,Dados!$I:$I,$3:$3)&lt;&gt;0),SUMIFS(Dados!$F:$F,Dados!$C:$C,$D:$D,Dados!$B:$B,$N$2,Dados!$I:$I,$3:$3)%*$K$2,$K$2))</f>
        <v/>
      </c>
      <c r="L11" s="9" t="str">
        <f>IF($G11="SEM MOVIMENTO","",IF(AND($G11="AVALIADO",SUMIFS(Dados!$A:$A,Dados!$C:$C,$D:$D,Dados!$B:$B,$N$2,Dados!$I:$I,$3:$3)&lt;&gt;0),SUMIFS(Dados!$F:$F,Dados!$C:$C,$D:$D,Dados!$B:$B,$N$2,Dados!$I:$I,$3:$3)%*$L$2,$L$2))</f>
        <v/>
      </c>
      <c r="M11" s="9" t="str">
        <f>IF($G11="SEM MOVIMENTO","",IF(AND($G11="AVALIADO",SUMIFS(Dados!$A:$A,Dados!$C:$C,$D:$D,Dados!$B:$B,$N$2,Dados!$I:$I,$3:$3)&lt;&gt;0),SUMIFS(Dados!$F:$F,Dados!$C:$C,$D:$D,Dados!$B:$B,$N$2,Dados!$I:$I,$3:$3)%*$M$2,$M$2))</f>
        <v/>
      </c>
      <c r="N11" s="7">
        <f t="shared" si="1"/>
        <v>0</v>
      </c>
    </row>
    <row r="12" spans="1:14" ht="15.75" x14ac:dyDescent="0.25">
      <c r="A12" s="1">
        <v>2729</v>
      </c>
      <c r="B12" s="2" t="s">
        <v>320</v>
      </c>
      <c r="C12" s="1" t="s">
        <v>121</v>
      </c>
      <c r="D12" s="43">
        <v>1164</v>
      </c>
      <c r="E12" s="1" t="s">
        <v>138</v>
      </c>
      <c r="F12" s="1" t="s">
        <v>136</v>
      </c>
      <c r="G12" s="1" t="str">
        <f>IF(SUMIFS(Dados!$A:$A,Dados!$C:$C,'IDGF-Mai'!$D:$D,Dados!$B:$B,'IDGF-Mai'!$N$2)=0,"SEM MOVIMENTO","AVALIADO")</f>
        <v>SEM MOVIMENTO</v>
      </c>
      <c r="H12" s="42" t="s">
        <v>348</v>
      </c>
      <c r="I12" s="9" t="str">
        <f>IF($G12="SEM MOVIMENTO","",IF(AND($G12="AVALIADO",SUMIFS(Dados!$A:$A,Dados!$C:$C,$D:$D,Dados!$B:$B,$N$2,Dados!$I:$I,$3:$3)&lt;&gt;0),SUMIFS(Dados!$F:$F,Dados!$C:$C,$D:$D,Dados!$B:$B,$N$2,Dados!$I:$I,$3:$3)%*$I$2,$I$2))</f>
        <v/>
      </c>
      <c r="J12" s="9" t="str">
        <f t="shared" si="0"/>
        <v/>
      </c>
      <c r="K12" s="9" t="str">
        <f>IF($G12="SEM MOVIMENTO","",IF(AND($G12="AVALIADO",SUMIFS(Dados!$A:$A,Dados!$C:$C,$D:$D,Dados!$B:$B,$N$2,Dados!$I:$I,$3:$3)&lt;&gt;0),SUMIFS(Dados!$F:$F,Dados!$C:$C,$D:$D,Dados!$B:$B,$N$2,Dados!$I:$I,$3:$3)%*$K$2,$K$2))</f>
        <v/>
      </c>
      <c r="L12" s="9" t="str">
        <f>IF($G12="SEM MOVIMENTO","",IF(AND($G12="AVALIADO",SUMIFS(Dados!$A:$A,Dados!$C:$C,$D:$D,Dados!$B:$B,$N$2,Dados!$I:$I,$3:$3)&lt;&gt;0),SUMIFS(Dados!$F:$F,Dados!$C:$C,$D:$D,Dados!$B:$B,$N$2,Dados!$I:$I,$3:$3)%*$L$2,$L$2))</f>
        <v/>
      </c>
      <c r="M12" s="9" t="str">
        <f>IF($G12="SEM MOVIMENTO","",IF(AND($G12="AVALIADO",SUMIFS(Dados!$A:$A,Dados!$C:$C,$D:$D,Dados!$B:$B,$N$2,Dados!$I:$I,$3:$3)&lt;&gt;0),SUMIFS(Dados!$F:$F,Dados!$C:$C,$D:$D,Dados!$B:$B,$N$2,Dados!$I:$I,$3:$3)%*$M$2,$M$2))</f>
        <v/>
      </c>
      <c r="N12" s="7">
        <f t="shared" si="1"/>
        <v>0</v>
      </c>
    </row>
    <row r="13" spans="1:14" ht="15.75" x14ac:dyDescent="0.25">
      <c r="A13" s="1">
        <v>1482</v>
      </c>
      <c r="B13" s="2" t="s">
        <v>92</v>
      </c>
      <c r="C13" s="1" t="s">
        <v>93</v>
      </c>
      <c r="D13" s="43">
        <v>1482</v>
      </c>
      <c r="E13" s="1" t="s">
        <v>89</v>
      </c>
      <c r="F13" s="1" t="s">
        <v>94</v>
      </c>
      <c r="G13" s="1" t="str">
        <f>IF(SUMIFS(Dados!$A:$A,Dados!$C:$C,'IDGF-Mai'!$D:$D,Dados!$B:$B,'IDGF-Mai'!$N$2)=0,"SEM MOVIMENTO","AVALIADO")</f>
        <v>SEM MOVIMENTO</v>
      </c>
      <c r="H13" s="42" t="s">
        <v>348</v>
      </c>
      <c r="I13" s="9" t="str">
        <f>IF($G13="SEM MOVIMENTO","",IF(AND($G13="AVALIADO",SUMIFS(Dados!$A:$A,Dados!$C:$C,$D:$D,Dados!$B:$B,$N$2,Dados!$I:$I,$3:$3)&lt;&gt;0),SUMIFS(Dados!$F:$F,Dados!$C:$C,$D:$D,Dados!$B:$B,$N$2,Dados!$I:$I,$3:$3)%*$I$2,$I$2))</f>
        <v/>
      </c>
      <c r="J13" s="9" t="str">
        <f t="shared" si="0"/>
        <v/>
      </c>
      <c r="K13" s="9" t="str">
        <f>IF($G13="SEM MOVIMENTO","",IF(AND($G13="AVALIADO",SUMIFS(Dados!$A:$A,Dados!$C:$C,$D:$D,Dados!$B:$B,$N$2,Dados!$I:$I,$3:$3)&lt;&gt;0),SUMIFS(Dados!$F:$F,Dados!$C:$C,$D:$D,Dados!$B:$B,$N$2,Dados!$I:$I,$3:$3)%*$K$2,$K$2))</f>
        <v/>
      </c>
      <c r="L13" s="9" t="str">
        <f>IF($G13="SEM MOVIMENTO","",IF(AND($G13="AVALIADO",SUMIFS(Dados!$A:$A,Dados!$C:$C,$D:$D,Dados!$B:$B,$N$2,Dados!$I:$I,$3:$3)&lt;&gt;0),SUMIFS(Dados!$F:$F,Dados!$C:$C,$D:$D,Dados!$B:$B,$N$2,Dados!$I:$I,$3:$3)%*$L$2,$L$2))</f>
        <v/>
      </c>
      <c r="M13" s="9" t="str">
        <f>IF($G13="SEM MOVIMENTO","",IF(AND($G13="AVALIADO",SUMIFS(Dados!$A:$A,Dados!$C:$C,$D:$D,Dados!$B:$B,$N$2,Dados!$I:$I,$3:$3)&lt;&gt;0),SUMIFS(Dados!$F:$F,Dados!$C:$C,$D:$D,Dados!$B:$B,$N$2,Dados!$I:$I,$3:$3)%*$M$2,$M$2))</f>
        <v/>
      </c>
      <c r="N13" s="7">
        <f t="shared" si="1"/>
        <v>0</v>
      </c>
    </row>
    <row r="14" spans="1:14" ht="15.75" x14ac:dyDescent="0.25">
      <c r="A14" s="1">
        <v>1320</v>
      </c>
      <c r="B14" s="2" t="s">
        <v>97</v>
      </c>
      <c r="C14" s="1" t="s">
        <v>98</v>
      </c>
      <c r="D14" s="43">
        <v>1320</v>
      </c>
      <c r="E14" s="1" t="s">
        <v>89</v>
      </c>
      <c r="F14" s="1" t="s">
        <v>94</v>
      </c>
      <c r="G14" s="1" t="str">
        <f>IF(SUMIFS(Dados!$A:$A,Dados!$C:$C,'IDGF-Mai'!$D:$D,Dados!$B:$B,'IDGF-Mai'!$N$2)=0,"SEM MOVIMENTO","AVALIADO")</f>
        <v>SEM MOVIMENTO</v>
      </c>
      <c r="H14" s="42" t="s">
        <v>348</v>
      </c>
      <c r="I14" s="9" t="str">
        <f>IF($G14="SEM MOVIMENTO","",IF(AND($G14="AVALIADO",SUMIFS(Dados!$A:$A,Dados!$C:$C,$D:$D,Dados!$B:$B,$N$2,Dados!$I:$I,$3:$3)&lt;&gt;0),SUMIFS(Dados!$F:$F,Dados!$C:$C,$D:$D,Dados!$B:$B,$N$2,Dados!$I:$I,$3:$3)%*$I$2,$I$2))</f>
        <v/>
      </c>
      <c r="J14" s="9" t="str">
        <f t="shared" si="0"/>
        <v/>
      </c>
      <c r="K14" s="9" t="str">
        <f>IF($G14="SEM MOVIMENTO","",IF(AND($G14="AVALIADO",SUMIFS(Dados!$A:$A,Dados!$C:$C,$D:$D,Dados!$B:$B,$N$2,Dados!$I:$I,$3:$3)&lt;&gt;0),SUMIFS(Dados!$F:$F,Dados!$C:$C,$D:$D,Dados!$B:$B,$N$2,Dados!$I:$I,$3:$3)%*$K$2,$K$2))</f>
        <v/>
      </c>
      <c r="L14" s="9" t="str">
        <f>IF($G14="SEM MOVIMENTO","",IF(AND($G14="AVALIADO",SUMIFS(Dados!$A:$A,Dados!$C:$C,$D:$D,Dados!$B:$B,$N$2,Dados!$I:$I,$3:$3)&lt;&gt;0),SUMIFS(Dados!$F:$F,Dados!$C:$C,$D:$D,Dados!$B:$B,$N$2,Dados!$I:$I,$3:$3)%*$L$2,$L$2))</f>
        <v/>
      </c>
      <c r="M14" s="9" t="str">
        <f>IF($G14="SEM MOVIMENTO","",IF(AND($G14="AVALIADO",SUMIFS(Dados!$A:$A,Dados!$C:$C,$D:$D,Dados!$B:$B,$N$2,Dados!$I:$I,$3:$3)&lt;&gt;0),SUMIFS(Dados!$F:$F,Dados!$C:$C,$D:$D,Dados!$B:$B,$N$2,Dados!$I:$I,$3:$3)%*$M$2,$M$2))</f>
        <v/>
      </c>
      <c r="N14" s="7">
        <f t="shared" si="1"/>
        <v>0</v>
      </c>
    </row>
    <row r="15" spans="1:14" ht="15.75" x14ac:dyDescent="0.25">
      <c r="A15" s="1">
        <v>1875</v>
      </c>
      <c r="B15" s="2" t="s">
        <v>86</v>
      </c>
      <c r="C15" s="1" t="s">
        <v>87</v>
      </c>
      <c r="D15" s="43">
        <v>1875</v>
      </c>
      <c r="E15" s="1" t="s">
        <v>90</v>
      </c>
      <c r="F15" s="1" t="s">
        <v>80</v>
      </c>
      <c r="G15" s="1" t="str">
        <f>IF(SUMIFS(Dados!$A:$A,Dados!$C:$C,'IDGF-Mai'!$D:$D,Dados!$B:$B,'IDGF-Mai'!$N$2)=0,"SEM MOVIMENTO","AVALIADO")</f>
        <v>SEM MOVIMENTO</v>
      </c>
      <c r="H15" s="42" t="s">
        <v>348</v>
      </c>
      <c r="I15" s="9" t="str">
        <f>IF($G15="SEM MOVIMENTO","",IF(AND($G15="AVALIADO",SUMIFS(Dados!$A:$A,Dados!$C:$C,$D:$D,Dados!$B:$B,$N$2,Dados!$I:$I,$3:$3)&lt;&gt;0),SUMIFS(Dados!$F:$F,Dados!$C:$C,$D:$D,Dados!$B:$B,$N$2,Dados!$I:$I,$3:$3)%*$I$2,$I$2))</f>
        <v/>
      </c>
      <c r="J15" s="9" t="str">
        <f t="shared" si="0"/>
        <v/>
      </c>
      <c r="K15" s="9" t="str">
        <f>IF($G15="SEM MOVIMENTO","",IF(AND($G15="AVALIADO",SUMIFS(Dados!$A:$A,Dados!$C:$C,$D:$D,Dados!$B:$B,$N$2,Dados!$I:$I,$3:$3)&lt;&gt;0),SUMIFS(Dados!$F:$F,Dados!$C:$C,$D:$D,Dados!$B:$B,$N$2,Dados!$I:$I,$3:$3)%*$K$2,$K$2))</f>
        <v/>
      </c>
      <c r="L15" s="9" t="str">
        <f>IF($G15="SEM MOVIMENTO","",IF(AND($G15="AVALIADO",SUMIFS(Dados!$A:$A,Dados!$C:$C,$D:$D,Dados!$B:$B,$N$2,Dados!$I:$I,$3:$3)&lt;&gt;0),SUMIFS(Dados!$F:$F,Dados!$C:$C,$D:$D,Dados!$B:$B,$N$2,Dados!$I:$I,$3:$3)%*$L$2,$L$2))</f>
        <v/>
      </c>
      <c r="M15" s="9" t="str">
        <f>IF($G15="SEM MOVIMENTO","",IF(AND($G15="AVALIADO",SUMIFS(Dados!$A:$A,Dados!$C:$C,$D:$D,Dados!$B:$B,$N$2,Dados!$I:$I,$3:$3)&lt;&gt;0),SUMIFS(Dados!$F:$F,Dados!$C:$C,$D:$D,Dados!$B:$B,$N$2,Dados!$I:$I,$3:$3)%*$M$2,$M$2))</f>
        <v/>
      </c>
      <c r="N15" s="7">
        <f t="shared" si="1"/>
        <v>0</v>
      </c>
    </row>
    <row r="16" spans="1:14" ht="15.75" x14ac:dyDescent="0.25">
      <c r="A16" s="1">
        <v>1298</v>
      </c>
      <c r="B16" s="2" t="s">
        <v>30</v>
      </c>
      <c r="C16" s="1" t="s">
        <v>31</v>
      </c>
      <c r="D16" s="43">
        <v>1298</v>
      </c>
      <c r="E16" s="1" t="s">
        <v>90</v>
      </c>
      <c r="F16" s="1" t="s">
        <v>32</v>
      </c>
      <c r="G16" s="1" t="str">
        <f>IF(SUMIFS(Dados!$A:$A,Dados!$C:$C,'IDGF-Mai'!$D:$D,Dados!$B:$B,'IDGF-Mai'!$N$2)=0,"SEM MOVIMENTO","AVALIADO")</f>
        <v>SEM MOVIMENTO</v>
      </c>
      <c r="H16" s="42" t="s">
        <v>348</v>
      </c>
      <c r="I16" s="9" t="str">
        <f>IF($G16="SEM MOVIMENTO","",IF(AND($G16="AVALIADO",SUMIFS(Dados!$A:$A,Dados!$C:$C,$D:$D,Dados!$B:$B,$N$2,Dados!$I:$I,$3:$3)&lt;&gt;0),SUMIFS(Dados!$F:$F,Dados!$C:$C,$D:$D,Dados!$B:$B,$N$2,Dados!$I:$I,$3:$3)%*$I$2,$I$2))</f>
        <v/>
      </c>
      <c r="J16" s="9" t="str">
        <f t="shared" si="0"/>
        <v/>
      </c>
      <c r="K16" s="9" t="str">
        <f>IF($G16="SEM MOVIMENTO","",IF(AND($G16="AVALIADO",SUMIFS(Dados!$A:$A,Dados!$C:$C,$D:$D,Dados!$B:$B,$N$2,Dados!$I:$I,$3:$3)&lt;&gt;0),SUMIFS(Dados!$F:$F,Dados!$C:$C,$D:$D,Dados!$B:$B,$N$2,Dados!$I:$I,$3:$3)%*$K$2,$K$2))</f>
        <v/>
      </c>
      <c r="L16" s="9" t="str">
        <f>IF($G16="SEM MOVIMENTO","",IF(AND($G16="AVALIADO",SUMIFS(Dados!$A:$A,Dados!$C:$C,$D:$D,Dados!$B:$B,$N$2,Dados!$I:$I,$3:$3)&lt;&gt;0),SUMIFS(Dados!$F:$F,Dados!$C:$C,$D:$D,Dados!$B:$B,$N$2,Dados!$I:$I,$3:$3)%*$L$2,$L$2))</f>
        <v/>
      </c>
      <c r="M16" s="9" t="str">
        <f>IF($G16="SEM MOVIMENTO","",IF(AND($G16="AVALIADO",SUMIFS(Dados!$A:$A,Dados!$C:$C,$D:$D,Dados!$B:$B,$N$2,Dados!$I:$I,$3:$3)&lt;&gt;0),SUMIFS(Dados!$F:$F,Dados!$C:$C,$D:$D,Dados!$B:$B,$N$2,Dados!$I:$I,$3:$3)%*$M$2,$M$2))</f>
        <v/>
      </c>
      <c r="N16" s="7">
        <f t="shared" si="1"/>
        <v>0</v>
      </c>
    </row>
    <row r="17" spans="1:14" ht="15.75" x14ac:dyDescent="0.25">
      <c r="A17" s="1">
        <v>2972</v>
      </c>
      <c r="B17" s="2" t="s">
        <v>41</v>
      </c>
      <c r="C17" s="1" t="s">
        <v>42</v>
      </c>
      <c r="D17" s="43">
        <v>2972</v>
      </c>
      <c r="E17" s="1" t="s">
        <v>89</v>
      </c>
      <c r="F17" s="1" t="s">
        <v>43</v>
      </c>
      <c r="G17" s="1" t="str">
        <f>IF(SUMIFS(Dados!$A:$A,Dados!$C:$C,'IDGF-Mai'!$D:$D,Dados!$B:$B,'IDGF-Mai'!$N$2)=0,"SEM MOVIMENTO","AVALIADO")</f>
        <v>SEM MOVIMENTO</v>
      </c>
      <c r="H17" s="42" t="s">
        <v>348</v>
      </c>
      <c r="I17" s="9" t="str">
        <f>IF($G17="SEM MOVIMENTO","",IF(AND($G17="AVALIADO",SUMIFS(Dados!$A:$A,Dados!$C:$C,$D:$D,Dados!$B:$B,$N$2,Dados!$I:$I,$3:$3)&lt;&gt;0),SUMIFS(Dados!$F:$F,Dados!$C:$C,$D:$D,Dados!$B:$B,$N$2,Dados!$I:$I,$3:$3)%*$I$2,$I$2))</f>
        <v/>
      </c>
      <c r="J17" s="9" t="str">
        <f t="shared" si="0"/>
        <v/>
      </c>
      <c r="K17" s="9" t="str">
        <f>IF($G17="SEM MOVIMENTO","",IF(AND($G17="AVALIADO",SUMIFS(Dados!$A:$A,Dados!$C:$C,$D:$D,Dados!$B:$B,$N$2,Dados!$I:$I,$3:$3)&lt;&gt;0),SUMIFS(Dados!$F:$F,Dados!$C:$C,$D:$D,Dados!$B:$B,$N$2,Dados!$I:$I,$3:$3)%*$K$2,$K$2))</f>
        <v/>
      </c>
      <c r="L17" s="9" t="str">
        <f>IF($G17="SEM MOVIMENTO","",IF(AND($G17="AVALIADO",SUMIFS(Dados!$A:$A,Dados!$C:$C,$D:$D,Dados!$B:$B,$N$2,Dados!$I:$I,$3:$3)&lt;&gt;0),SUMIFS(Dados!$F:$F,Dados!$C:$C,$D:$D,Dados!$B:$B,$N$2,Dados!$I:$I,$3:$3)%*$L$2,$L$2))</f>
        <v/>
      </c>
      <c r="M17" s="9" t="str">
        <f>IF($G17="SEM MOVIMENTO","",IF(AND($G17="AVALIADO",SUMIFS(Dados!$A:$A,Dados!$C:$C,$D:$D,Dados!$B:$B,$N$2,Dados!$I:$I,$3:$3)&lt;&gt;0),SUMIFS(Dados!$F:$F,Dados!$C:$C,$D:$D,Dados!$B:$B,$N$2,Dados!$I:$I,$3:$3)%*$M$2,$M$2))</f>
        <v/>
      </c>
      <c r="N17" s="7">
        <f t="shared" si="1"/>
        <v>0</v>
      </c>
    </row>
    <row r="18" spans="1:14" ht="15.75" x14ac:dyDescent="0.25">
      <c r="A18" s="1">
        <v>1496</v>
      </c>
      <c r="B18" s="2" t="s">
        <v>128</v>
      </c>
      <c r="C18" s="1" t="s">
        <v>129</v>
      </c>
      <c r="D18" s="43">
        <v>1496</v>
      </c>
      <c r="E18" s="1" t="s">
        <v>138</v>
      </c>
      <c r="F18" s="1" t="s">
        <v>136</v>
      </c>
      <c r="G18" s="1" t="str">
        <f>IF(SUMIFS(Dados!$A:$A,Dados!$C:$C,'IDGF-Mai'!$D:$D,Dados!$B:$B,'IDGF-Mai'!$N$2)=0,"SEM MOVIMENTO","AVALIADO")</f>
        <v>SEM MOVIMENTO</v>
      </c>
      <c r="H18" s="42" t="s">
        <v>348</v>
      </c>
      <c r="I18" s="9" t="str">
        <f>IF($G18="SEM MOVIMENTO","",IF(AND($G18="AVALIADO",SUMIFS(Dados!$A:$A,Dados!$C:$C,$D:$D,Dados!$B:$B,$N$2,Dados!$I:$I,$3:$3)&lt;&gt;0),SUMIFS(Dados!$F:$F,Dados!$C:$C,$D:$D,Dados!$B:$B,$N$2,Dados!$I:$I,$3:$3)%*$I$2,$I$2))</f>
        <v/>
      </c>
      <c r="J18" s="9" t="str">
        <f t="shared" si="0"/>
        <v/>
      </c>
      <c r="K18" s="9" t="str">
        <f>IF($G18="SEM MOVIMENTO","",IF(AND($G18="AVALIADO",SUMIFS(Dados!$A:$A,Dados!$C:$C,$D:$D,Dados!$B:$B,$N$2,Dados!$I:$I,$3:$3)&lt;&gt;0),SUMIFS(Dados!$F:$F,Dados!$C:$C,$D:$D,Dados!$B:$B,$N$2,Dados!$I:$I,$3:$3)%*$K$2,$K$2))</f>
        <v/>
      </c>
      <c r="L18" s="9" t="str">
        <f>IF($G18="SEM MOVIMENTO","",IF(AND($G18="AVALIADO",SUMIFS(Dados!$A:$A,Dados!$C:$C,$D:$D,Dados!$B:$B,$N$2,Dados!$I:$I,$3:$3)&lt;&gt;0),SUMIFS(Dados!$F:$F,Dados!$C:$C,$D:$D,Dados!$B:$B,$N$2,Dados!$I:$I,$3:$3)%*$L$2,$L$2))</f>
        <v/>
      </c>
      <c r="M18" s="9" t="str">
        <f>IF($G18="SEM MOVIMENTO","",IF(AND($G18="AVALIADO",SUMIFS(Dados!$A:$A,Dados!$C:$C,$D:$D,Dados!$B:$B,$N$2,Dados!$I:$I,$3:$3)&lt;&gt;0),SUMIFS(Dados!$F:$F,Dados!$C:$C,$D:$D,Dados!$B:$B,$N$2,Dados!$I:$I,$3:$3)%*$M$2,$M$2))</f>
        <v/>
      </c>
      <c r="N18" s="7">
        <f t="shared" si="1"/>
        <v>0</v>
      </c>
    </row>
    <row r="19" spans="1:14" ht="15.75" x14ac:dyDescent="0.25">
      <c r="A19" s="1">
        <v>1067</v>
      </c>
      <c r="B19" s="2" t="s">
        <v>115</v>
      </c>
      <c r="C19" s="1" t="s">
        <v>116</v>
      </c>
      <c r="D19" s="43">
        <v>1067</v>
      </c>
      <c r="E19" s="1" t="s">
        <v>138</v>
      </c>
      <c r="F19" s="1" t="s">
        <v>134</v>
      </c>
      <c r="G19" s="1" t="str">
        <f>IF(SUMIFS(Dados!$A:$A,Dados!$C:$C,'IDGF-Mai'!$D:$D,Dados!$B:$B,'IDGF-Mai'!$N$2)=0,"SEM MOVIMENTO","AVALIADO")</f>
        <v>SEM MOVIMENTO</v>
      </c>
      <c r="H19" s="42" t="s">
        <v>348</v>
      </c>
      <c r="I19" s="9" t="str">
        <f>IF($G19="SEM MOVIMENTO","",IF(AND($G19="AVALIADO",SUMIFS(Dados!$A:$A,Dados!$C:$C,$D:$D,Dados!$B:$B,$N$2,Dados!$I:$I,$3:$3)&lt;&gt;0),SUMIFS(Dados!$F:$F,Dados!$C:$C,$D:$D,Dados!$B:$B,$N$2,Dados!$I:$I,$3:$3)%*$I$2,$I$2))</f>
        <v/>
      </c>
      <c r="J19" s="9" t="str">
        <f t="shared" si="0"/>
        <v/>
      </c>
      <c r="K19" s="9" t="str">
        <f>IF($G19="SEM MOVIMENTO","",IF(AND($G19="AVALIADO",SUMIFS(Dados!$A:$A,Dados!$C:$C,$D:$D,Dados!$B:$B,$N$2,Dados!$I:$I,$3:$3)&lt;&gt;0),SUMIFS(Dados!$F:$F,Dados!$C:$C,$D:$D,Dados!$B:$B,$N$2,Dados!$I:$I,$3:$3)%*$K$2,$K$2))</f>
        <v/>
      </c>
      <c r="L19" s="9" t="str">
        <f>IF($G19="SEM MOVIMENTO","",IF(AND($G19="AVALIADO",SUMIFS(Dados!$A:$A,Dados!$C:$C,$D:$D,Dados!$B:$B,$N$2,Dados!$I:$I,$3:$3)&lt;&gt;0),SUMIFS(Dados!$F:$F,Dados!$C:$C,$D:$D,Dados!$B:$B,$N$2,Dados!$I:$I,$3:$3)%*$L$2,$L$2))</f>
        <v/>
      </c>
      <c r="M19" s="9" t="str">
        <f>IF($G19="SEM MOVIMENTO","",IF(AND($G19="AVALIADO",SUMIFS(Dados!$A:$A,Dados!$C:$C,$D:$D,Dados!$B:$B,$N$2,Dados!$I:$I,$3:$3)&lt;&gt;0),SUMIFS(Dados!$F:$F,Dados!$C:$C,$D:$D,Dados!$B:$B,$N$2,Dados!$I:$I,$3:$3)%*$M$2,$M$2))</f>
        <v/>
      </c>
      <c r="N19" s="7">
        <f t="shared" si="1"/>
        <v>0</v>
      </c>
    </row>
    <row r="20" spans="1:14" ht="15.75" x14ac:dyDescent="0.25">
      <c r="A20" s="1">
        <v>1273</v>
      </c>
      <c r="B20" s="2" t="s">
        <v>103</v>
      </c>
      <c r="C20" s="1" t="s">
        <v>104</v>
      </c>
      <c r="D20" s="43">
        <v>1273</v>
      </c>
      <c r="E20" s="1" t="s">
        <v>89</v>
      </c>
      <c r="F20" s="1" t="s">
        <v>94</v>
      </c>
      <c r="G20" s="1" t="str">
        <f>IF(SUMIFS(Dados!$A:$A,Dados!$C:$C,'IDGF-Mai'!$D:$D,Dados!$B:$B,'IDGF-Mai'!$N$2)=0,"SEM MOVIMENTO","AVALIADO")</f>
        <v>SEM MOVIMENTO</v>
      </c>
      <c r="H20" s="42" t="s">
        <v>348</v>
      </c>
      <c r="I20" s="9" t="str">
        <f>IF($G20="SEM MOVIMENTO","",IF(AND($G20="AVALIADO",SUMIFS(Dados!$A:$A,Dados!$C:$C,$D:$D,Dados!$B:$B,$N$2,Dados!$I:$I,$3:$3)&lt;&gt;0),SUMIFS(Dados!$F:$F,Dados!$C:$C,$D:$D,Dados!$B:$B,$N$2,Dados!$I:$I,$3:$3)%*$I$2,$I$2))</f>
        <v/>
      </c>
      <c r="J20" s="9" t="str">
        <f t="shared" si="0"/>
        <v/>
      </c>
      <c r="K20" s="9" t="str">
        <f>IF($G20="SEM MOVIMENTO","",IF(AND($G20="AVALIADO",SUMIFS(Dados!$A:$A,Dados!$C:$C,$D:$D,Dados!$B:$B,$N$2,Dados!$I:$I,$3:$3)&lt;&gt;0),SUMIFS(Dados!$F:$F,Dados!$C:$C,$D:$D,Dados!$B:$B,$N$2,Dados!$I:$I,$3:$3)%*$K$2,$K$2))</f>
        <v/>
      </c>
      <c r="L20" s="9" t="str">
        <f>IF($G20="SEM MOVIMENTO","",IF(AND($G20="AVALIADO",SUMIFS(Dados!$A:$A,Dados!$C:$C,$D:$D,Dados!$B:$B,$N$2,Dados!$I:$I,$3:$3)&lt;&gt;0),SUMIFS(Dados!$F:$F,Dados!$C:$C,$D:$D,Dados!$B:$B,$N$2,Dados!$I:$I,$3:$3)%*$L$2,$L$2))</f>
        <v/>
      </c>
      <c r="M20" s="9" t="str">
        <f>IF($G20="SEM MOVIMENTO","",IF(AND($G20="AVALIADO",SUMIFS(Dados!$A:$A,Dados!$C:$C,$D:$D,Dados!$B:$B,$N$2,Dados!$I:$I,$3:$3)&lt;&gt;0),SUMIFS(Dados!$F:$F,Dados!$C:$C,$D:$D,Dados!$B:$B,$N$2,Dados!$I:$I,$3:$3)%*$M$2,$M$2))</f>
        <v/>
      </c>
      <c r="N20" s="7">
        <f t="shared" si="1"/>
        <v>0</v>
      </c>
    </row>
    <row r="21" spans="1:14" ht="15.75" x14ac:dyDescent="0.25">
      <c r="A21" s="1">
        <v>1031</v>
      </c>
      <c r="B21" s="2" t="s">
        <v>122</v>
      </c>
      <c r="C21" s="1" t="s">
        <v>123</v>
      </c>
      <c r="D21" s="43">
        <v>1031</v>
      </c>
      <c r="E21" s="1" t="s">
        <v>138</v>
      </c>
      <c r="F21" s="1" t="s">
        <v>136</v>
      </c>
      <c r="G21" s="1" t="str">
        <f>IF(SUMIFS(Dados!$A:$A,Dados!$C:$C,'IDGF-Mai'!$D:$D,Dados!$B:$B,'IDGF-Mai'!$N$2)=0,"SEM MOVIMENTO","AVALIADO")</f>
        <v>SEM MOVIMENTO</v>
      </c>
      <c r="H21" s="42" t="s">
        <v>348</v>
      </c>
      <c r="I21" s="9" t="str">
        <f>IF($G21="SEM MOVIMENTO","",IF(AND($G21="AVALIADO",SUMIFS(Dados!$A:$A,Dados!$C:$C,$D:$D,Dados!$B:$B,$N$2,Dados!$I:$I,$3:$3)&lt;&gt;0),SUMIFS(Dados!$F:$F,Dados!$C:$C,$D:$D,Dados!$B:$B,$N$2,Dados!$I:$I,$3:$3)%*$I$2,$I$2))</f>
        <v/>
      </c>
      <c r="J21" s="9" t="str">
        <f t="shared" si="0"/>
        <v/>
      </c>
      <c r="K21" s="9" t="str">
        <f>IF($G21="SEM MOVIMENTO","",IF(AND($G21="AVALIADO",SUMIFS(Dados!$A:$A,Dados!$C:$C,$D:$D,Dados!$B:$B,$N$2,Dados!$I:$I,$3:$3)&lt;&gt;0),SUMIFS(Dados!$F:$F,Dados!$C:$C,$D:$D,Dados!$B:$B,$N$2,Dados!$I:$I,$3:$3)%*$K$2,$K$2))</f>
        <v/>
      </c>
      <c r="L21" s="9" t="str">
        <f>IF($G21="SEM MOVIMENTO","",IF(AND($G21="AVALIADO",SUMIFS(Dados!$A:$A,Dados!$C:$C,$D:$D,Dados!$B:$B,$N$2,Dados!$I:$I,$3:$3)&lt;&gt;0),SUMIFS(Dados!$F:$F,Dados!$C:$C,$D:$D,Dados!$B:$B,$N$2,Dados!$I:$I,$3:$3)%*$L$2,$L$2))</f>
        <v/>
      </c>
      <c r="M21" s="9" t="str">
        <f>IF($G21="SEM MOVIMENTO","",IF(AND($G21="AVALIADO",SUMIFS(Dados!$A:$A,Dados!$C:$C,$D:$D,Dados!$B:$B,$N$2,Dados!$I:$I,$3:$3)&lt;&gt;0),SUMIFS(Dados!$F:$F,Dados!$C:$C,$D:$D,Dados!$B:$B,$N$2,Dados!$I:$I,$3:$3)%*$M$2,$M$2))</f>
        <v/>
      </c>
      <c r="N21" s="7">
        <f t="shared" si="1"/>
        <v>0</v>
      </c>
    </row>
    <row r="22" spans="1:14" ht="15.75" x14ac:dyDescent="0.25">
      <c r="A22" s="1">
        <v>1424</v>
      </c>
      <c r="B22" s="2" t="s">
        <v>124</v>
      </c>
      <c r="C22" s="1" t="s">
        <v>125</v>
      </c>
      <c r="D22" s="43">
        <v>1424</v>
      </c>
      <c r="E22" s="1" t="s">
        <v>138</v>
      </c>
      <c r="F22" s="1" t="s">
        <v>136</v>
      </c>
      <c r="G22" s="1" t="str">
        <f>IF(SUMIFS(Dados!$A:$A,Dados!$C:$C,'IDGF-Mai'!$D:$D,Dados!$B:$B,'IDGF-Mai'!$N$2)=0,"SEM MOVIMENTO","AVALIADO")</f>
        <v>SEM MOVIMENTO</v>
      </c>
      <c r="H22" s="42" t="s">
        <v>348</v>
      </c>
      <c r="I22" s="9" t="str">
        <f>IF($G22="SEM MOVIMENTO","",IF(AND($G22="AVALIADO",SUMIFS(Dados!$A:$A,Dados!$C:$C,$D:$D,Dados!$B:$B,$N$2,Dados!$I:$I,$3:$3)&lt;&gt;0),SUMIFS(Dados!$F:$F,Dados!$C:$C,$D:$D,Dados!$B:$B,$N$2,Dados!$I:$I,$3:$3)%*$I$2,$I$2))</f>
        <v/>
      </c>
      <c r="J22" s="9" t="str">
        <f t="shared" si="0"/>
        <v/>
      </c>
      <c r="K22" s="9" t="str">
        <f>IF($G22="SEM MOVIMENTO","",IF(AND($G22="AVALIADO",SUMIFS(Dados!$A:$A,Dados!$C:$C,$D:$D,Dados!$B:$B,$N$2,Dados!$I:$I,$3:$3)&lt;&gt;0),SUMIFS(Dados!$F:$F,Dados!$C:$C,$D:$D,Dados!$B:$B,$N$2,Dados!$I:$I,$3:$3)%*$K$2,$K$2))</f>
        <v/>
      </c>
      <c r="L22" s="9" t="str">
        <f>IF($G22="SEM MOVIMENTO","",IF(AND($G22="AVALIADO",SUMIFS(Dados!$A:$A,Dados!$C:$C,$D:$D,Dados!$B:$B,$N$2,Dados!$I:$I,$3:$3)&lt;&gt;0),SUMIFS(Dados!$F:$F,Dados!$C:$C,$D:$D,Dados!$B:$B,$N$2,Dados!$I:$I,$3:$3)%*$L$2,$L$2))</f>
        <v/>
      </c>
      <c r="M22" s="9" t="str">
        <f>IF($G22="SEM MOVIMENTO","",IF(AND($G22="AVALIADO",SUMIFS(Dados!$A:$A,Dados!$C:$C,$D:$D,Dados!$B:$B,$N$2,Dados!$I:$I,$3:$3)&lt;&gt;0),SUMIFS(Dados!$F:$F,Dados!$C:$C,$D:$D,Dados!$B:$B,$N$2,Dados!$I:$I,$3:$3)%*$M$2,$M$2))</f>
        <v/>
      </c>
      <c r="N22" s="7">
        <f t="shared" si="1"/>
        <v>0</v>
      </c>
    </row>
    <row r="23" spans="1:14" ht="15.75" x14ac:dyDescent="0.25">
      <c r="A23" s="1">
        <v>1828</v>
      </c>
      <c r="B23" s="2" t="s">
        <v>132</v>
      </c>
      <c r="C23" s="1" t="s">
        <v>133</v>
      </c>
      <c r="D23" s="43">
        <v>1828</v>
      </c>
      <c r="E23" s="1" t="s">
        <v>138</v>
      </c>
      <c r="F23" s="1" t="s">
        <v>134</v>
      </c>
      <c r="G23" s="1" t="str">
        <f>IF(SUMIFS(Dados!$A:$A,Dados!$C:$C,'IDGF-Mai'!$D:$D,Dados!$B:$B,'IDGF-Mai'!$N$2)=0,"SEM MOVIMENTO","AVALIADO")</f>
        <v>SEM MOVIMENTO</v>
      </c>
      <c r="H23" s="42" t="s">
        <v>348</v>
      </c>
      <c r="I23" s="9" t="str">
        <f>IF($G23="SEM MOVIMENTO","",IF(AND($G23="AVALIADO",SUMIFS(Dados!$A:$A,Dados!$C:$C,$D:$D,Dados!$B:$B,$N$2,Dados!$I:$I,$3:$3)&lt;&gt;0),SUMIFS(Dados!$F:$F,Dados!$C:$C,$D:$D,Dados!$B:$B,$N$2,Dados!$I:$I,$3:$3)%*$I$2,$I$2))</f>
        <v/>
      </c>
      <c r="J23" s="9" t="str">
        <f t="shared" si="0"/>
        <v/>
      </c>
      <c r="K23" s="9" t="str">
        <f>IF($G23="SEM MOVIMENTO","",IF(AND($G23="AVALIADO",SUMIFS(Dados!$A:$A,Dados!$C:$C,$D:$D,Dados!$B:$B,$N$2,Dados!$I:$I,$3:$3)&lt;&gt;0),SUMIFS(Dados!$F:$F,Dados!$C:$C,$D:$D,Dados!$B:$B,$N$2,Dados!$I:$I,$3:$3)%*$K$2,$K$2))</f>
        <v/>
      </c>
      <c r="L23" s="9" t="str">
        <f>IF($G23="SEM MOVIMENTO","",IF(AND($G23="AVALIADO",SUMIFS(Dados!$A:$A,Dados!$C:$C,$D:$D,Dados!$B:$B,$N$2,Dados!$I:$I,$3:$3)&lt;&gt;0),SUMIFS(Dados!$F:$F,Dados!$C:$C,$D:$D,Dados!$B:$B,$N$2,Dados!$I:$I,$3:$3)%*$L$2,$L$2))</f>
        <v/>
      </c>
      <c r="M23" s="9" t="str">
        <f>IF($G23="SEM MOVIMENTO","",IF(AND($G23="AVALIADO",SUMIFS(Dados!$A:$A,Dados!$C:$C,$D:$D,Dados!$B:$B,$N$2,Dados!$I:$I,$3:$3)&lt;&gt;0),SUMIFS(Dados!$F:$F,Dados!$C:$C,$D:$D,Dados!$B:$B,$N$2,Dados!$I:$I,$3:$3)%*$M$2,$M$2))</f>
        <v/>
      </c>
      <c r="N23" s="7">
        <f t="shared" si="1"/>
        <v>0</v>
      </c>
    </row>
    <row r="24" spans="1:14" ht="15.75" x14ac:dyDescent="0.25">
      <c r="A24" s="1">
        <v>1291</v>
      </c>
      <c r="B24" s="2" t="s">
        <v>119</v>
      </c>
      <c r="C24" s="1" t="s">
        <v>120</v>
      </c>
      <c r="D24" s="43">
        <v>1291</v>
      </c>
      <c r="E24" s="1" t="s">
        <v>138</v>
      </c>
      <c r="F24" s="1" t="s">
        <v>135</v>
      </c>
      <c r="G24" s="1" t="str">
        <f>IF(SUMIFS(Dados!$A:$A,Dados!$C:$C,'IDGF-Mai'!$D:$D,Dados!$B:$B,'IDGF-Mai'!$N$2)=0,"SEM MOVIMENTO","AVALIADO")</f>
        <v>SEM MOVIMENTO</v>
      </c>
      <c r="H24" s="42" t="s">
        <v>348</v>
      </c>
      <c r="I24" s="9" t="str">
        <f>IF($G24="SEM MOVIMENTO","",IF(AND($G24="AVALIADO",SUMIFS(Dados!$A:$A,Dados!$C:$C,$D:$D,Dados!$B:$B,$N$2,Dados!$I:$I,$3:$3)&lt;&gt;0),SUMIFS(Dados!$F:$F,Dados!$C:$C,$D:$D,Dados!$B:$B,$N$2,Dados!$I:$I,$3:$3)%*$I$2,$I$2))</f>
        <v/>
      </c>
      <c r="J24" s="9" t="str">
        <f t="shared" si="0"/>
        <v/>
      </c>
      <c r="K24" s="9" t="str">
        <f>IF($G24="SEM MOVIMENTO","",IF(AND($G24="AVALIADO",SUMIFS(Dados!$A:$A,Dados!$C:$C,$D:$D,Dados!$B:$B,$N$2,Dados!$I:$I,$3:$3)&lt;&gt;0),SUMIFS(Dados!$F:$F,Dados!$C:$C,$D:$D,Dados!$B:$B,$N$2,Dados!$I:$I,$3:$3)%*$K$2,$K$2))</f>
        <v/>
      </c>
      <c r="L24" s="9" t="str">
        <f>IF($G24="SEM MOVIMENTO","",IF(AND($G24="AVALIADO",SUMIFS(Dados!$A:$A,Dados!$C:$C,$D:$D,Dados!$B:$B,$N$2,Dados!$I:$I,$3:$3)&lt;&gt;0),SUMIFS(Dados!$F:$F,Dados!$C:$C,$D:$D,Dados!$B:$B,$N$2,Dados!$I:$I,$3:$3)%*$L$2,$L$2))</f>
        <v/>
      </c>
      <c r="M24" s="9" t="str">
        <f>IF($G24="SEM MOVIMENTO","",IF(AND($G24="AVALIADO",SUMIFS(Dados!$A:$A,Dados!$C:$C,$D:$D,Dados!$B:$B,$N$2,Dados!$I:$I,$3:$3)&lt;&gt;0),SUMIFS(Dados!$F:$F,Dados!$C:$C,$D:$D,Dados!$B:$B,$N$2,Dados!$I:$I,$3:$3)%*$M$2,$M$2))</f>
        <v/>
      </c>
      <c r="N24" s="7">
        <f t="shared" si="1"/>
        <v>0</v>
      </c>
    </row>
    <row r="25" spans="1:14" ht="15.75" x14ac:dyDescent="0.25">
      <c r="A25" s="1">
        <v>1294</v>
      </c>
      <c r="B25" s="3" t="s">
        <v>71</v>
      </c>
      <c r="C25" s="1" t="s">
        <v>72</v>
      </c>
      <c r="D25" s="43">
        <v>1294</v>
      </c>
      <c r="E25" s="1" t="s">
        <v>91</v>
      </c>
      <c r="F25" s="1" t="s">
        <v>64</v>
      </c>
      <c r="G25" s="1" t="str">
        <f>IF(SUMIFS(Dados!$A:$A,Dados!$C:$C,'IDGF-Mai'!$D:$D,Dados!$B:$B,'IDGF-Mai'!$N$2)=0,"SEM MOVIMENTO","AVALIADO")</f>
        <v>SEM MOVIMENTO</v>
      </c>
      <c r="H25" s="42" t="s">
        <v>348</v>
      </c>
      <c r="I25" s="9" t="str">
        <f>IF($G25="SEM MOVIMENTO","",IF(AND($G25="AVALIADO",SUMIFS(Dados!$A:$A,Dados!$C:$C,$D:$D,Dados!$B:$B,$N$2,Dados!$I:$I,$3:$3)&lt;&gt;0),SUMIFS(Dados!$F:$F,Dados!$C:$C,$D:$D,Dados!$B:$B,$N$2,Dados!$I:$I,$3:$3)%*$I$2,$I$2))</f>
        <v/>
      </c>
      <c r="J25" s="9" t="str">
        <f t="shared" si="0"/>
        <v/>
      </c>
      <c r="K25" s="9" t="str">
        <f>IF($G25="SEM MOVIMENTO","",IF(AND($G25="AVALIADO",SUMIFS(Dados!$A:$A,Dados!$C:$C,$D:$D,Dados!$B:$B,$N$2,Dados!$I:$I,$3:$3)&lt;&gt;0),SUMIFS(Dados!$F:$F,Dados!$C:$C,$D:$D,Dados!$B:$B,$N$2,Dados!$I:$I,$3:$3)%*$K$2,$K$2))</f>
        <v/>
      </c>
      <c r="L25" s="9" t="str">
        <f>IF($G25="SEM MOVIMENTO","",IF(AND($G25="AVALIADO",SUMIFS(Dados!$A:$A,Dados!$C:$C,$D:$D,Dados!$B:$B,$N$2,Dados!$I:$I,$3:$3)&lt;&gt;0),SUMIFS(Dados!$F:$F,Dados!$C:$C,$D:$D,Dados!$B:$B,$N$2,Dados!$I:$I,$3:$3)%*$L$2,$L$2))</f>
        <v/>
      </c>
      <c r="M25" s="9" t="str">
        <f>IF($G25="SEM MOVIMENTO","",IF(AND($G25="AVALIADO",SUMIFS(Dados!$A:$A,Dados!$C:$C,$D:$D,Dados!$B:$B,$N$2,Dados!$I:$I,$3:$3)&lt;&gt;0),SUMIFS(Dados!$F:$F,Dados!$C:$C,$D:$D,Dados!$B:$B,$N$2,Dados!$I:$I,$3:$3)%*$M$2,$M$2))</f>
        <v/>
      </c>
      <c r="N25" s="7">
        <f t="shared" si="1"/>
        <v>0</v>
      </c>
    </row>
    <row r="26" spans="1:14" ht="15.75" x14ac:dyDescent="0.25">
      <c r="A26" s="1">
        <v>1296</v>
      </c>
      <c r="B26" s="2" t="s">
        <v>62</v>
      </c>
      <c r="C26" s="1" t="s">
        <v>63</v>
      </c>
      <c r="D26" s="43">
        <v>1296</v>
      </c>
      <c r="E26" s="1" t="s">
        <v>91</v>
      </c>
      <c r="F26" s="1" t="s">
        <v>64</v>
      </c>
      <c r="G26" s="1" t="str">
        <f>IF(SUMIFS(Dados!$A:$A,Dados!$C:$C,'IDGF-Mai'!$D:$D,Dados!$B:$B,'IDGF-Mai'!$N$2)=0,"SEM MOVIMENTO","AVALIADO")</f>
        <v>SEM MOVIMENTO</v>
      </c>
      <c r="H26" s="42" t="s">
        <v>348</v>
      </c>
      <c r="I26" s="9" t="str">
        <f>IF($G26="SEM MOVIMENTO","",IF(AND($G26="AVALIADO",SUMIFS(Dados!$A:$A,Dados!$C:$C,$D:$D,Dados!$B:$B,$N$2,Dados!$I:$I,$3:$3)&lt;&gt;0),SUMIFS(Dados!$F:$F,Dados!$C:$C,$D:$D,Dados!$B:$B,$N$2,Dados!$I:$I,$3:$3)%*$I$2,$I$2))</f>
        <v/>
      </c>
      <c r="J26" s="9" t="str">
        <f t="shared" si="0"/>
        <v/>
      </c>
      <c r="K26" s="9" t="str">
        <f>IF($G26="SEM MOVIMENTO","",IF(AND($G26="AVALIADO",SUMIFS(Dados!$A:$A,Dados!$C:$C,$D:$D,Dados!$B:$B,$N$2,Dados!$I:$I,$3:$3)&lt;&gt;0),SUMIFS(Dados!$F:$F,Dados!$C:$C,$D:$D,Dados!$B:$B,$N$2,Dados!$I:$I,$3:$3)%*$K$2,$K$2))</f>
        <v/>
      </c>
      <c r="L26" s="9" t="str">
        <f>IF($G26="SEM MOVIMENTO","",IF(AND($G26="AVALIADO",SUMIFS(Dados!$A:$A,Dados!$C:$C,$D:$D,Dados!$B:$B,$N$2,Dados!$I:$I,$3:$3)&lt;&gt;0),SUMIFS(Dados!$F:$F,Dados!$C:$C,$D:$D,Dados!$B:$B,$N$2,Dados!$I:$I,$3:$3)%*$L$2,$L$2))</f>
        <v/>
      </c>
      <c r="M26" s="9" t="str">
        <f>IF($G26="SEM MOVIMENTO","",IF(AND($G26="AVALIADO",SUMIFS(Dados!$A:$A,Dados!$C:$C,$D:$D,Dados!$B:$B,$N$2,Dados!$I:$I,$3:$3)&lt;&gt;0),SUMIFS(Dados!$F:$F,Dados!$C:$C,$D:$D,Dados!$B:$B,$N$2,Dados!$I:$I,$3:$3)%*$M$2,$M$2))</f>
        <v/>
      </c>
      <c r="N26" s="7">
        <f t="shared" si="1"/>
        <v>0</v>
      </c>
    </row>
    <row r="27" spans="1:14" ht="15.75" x14ac:dyDescent="0.25">
      <c r="A27" s="1">
        <v>1992</v>
      </c>
      <c r="B27" s="2" t="s">
        <v>24</v>
      </c>
      <c r="C27" s="1" t="s">
        <v>25</v>
      </c>
      <c r="D27" s="43">
        <v>1992</v>
      </c>
      <c r="E27" s="1" t="s">
        <v>90</v>
      </c>
      <c r="F27" s="1" t="s">
        <v>26</v>
      </c>
      <c r="G27" s="1" t="str">
        <f>IF(SUMIFS(Dados!$A:$A,Dados!$C:$C,'IDGF-Mai'!$D:$D,Dados!$B:$B,'IDGF-Mai'!$N$2)=0,"SEM MOVIMENTO","AVALIADO")</f>
        <v>SEM MOVIMENTO</v>
      </c>
      <c r="H27" s="42" t="s">
        <v>348</v>
      </c>
      <c r="I27" s="9" t="str">
        <f>IF($G27="SEM MOVIMENTO","",IF(AND($G27="AVALIADO",SUMIFS(Dados!$A:$A,Dados!$C:$C,$D:$D,Dados!$B:$B,$N$2,Dados!$I:$I,$3:$3)&lt;&gt;0),SUMIFS(Dados!$F:$F,Dados!$C:$C,$D:$D,Dados!$B:$B,$N$2,Dados!$I:$I,$3:$3)%*$I$2,$I$2))</f>
        <v/>
      </c>
      <c r="J27" s="9" t="str">
        <f t="shared" si="0"/>
        <v/>
      </c>
      <c r="K27" s="9" t="str">
        <f>IF($G27="SEM MOVIMENTO","",IF(AND($G27="AVALIADO",SUMIFS(Dados!$A:$A,Dados!$C:$C,$D:$D,Dados!$B:$B,$N$2,Dados!$I:$I,$3:$3)&lt;&gt;0),SUMIFS(Dados!$F:$F,Dados!$C:$C,$D:$D,Dados!$B:$B,$N$2,Dados!$I:$I,$3:$3)%*$K$2,$K$2))</f>
        <v/>
      </c>
      <c r="L27" s="9" t="str">
        <f>IF($G27="SEM MOVIMENTO","",IF(AND($G27="AVALIADO",SUMIFS(Dados!$A:$A,Dados!$C:$C,$D:$D,Dados!$B:$B,$N$2,Dados!$I:$I,$3:$3)&lt;&gt;0),SUMIFS(Dados!$F:$F,Dados!$C:$C,$D:$D,Dados!$B:$B,$N$2,Dados!$I:$I,$3:$3)%*$L$2,$L$2))</f>
        <v/>
      </c>
      <c r="M27" s="9" t="str">
        <f>IF($G27="SEM MOVIMENTO","",IF(AND($G27="AVALIADO",SUMIFS(Dados!$A:$A,Dados!$C:$C,$D:$D,Dados!$B:$B,$N$2,Dados!$I:$I,$3:$3)&lt;&gt;0),SUMIFS(Dados!$F:$F,Dados!$C:$C,$D:$D,Dados!$B:$B,$N$2,Dados!$I:$I,$3:$3)%*$M$2,$M$2))</f>
        <v/>
      </c>
      <c r="N27" s="7">
        <f t="shared" si="1"/>
        <v>0</v>
      </c>
    </row>
    <row r="28" spans="1:14" ht="15.75" x14ac:dyDescent="0.25">
      <c r="A28" s="1">
        <v>1832</v>
      </c>
      <c r="B28" s="2" t="s">
        <v>18</v>
      </c>
      <c r="C28" s="1" t="s">
        <v>19</v>
      </c>
      <c r="D28" s="43">
        <v>1832</v>
      </c>
      <c r="E28" s="1" t="s">
        <v>90</v>
      </c>
      <c r="F28" s="1" t="s">
        <v>20</v>
      </c>
      <c r="G28" s="1" t="str">
        <f>IF(SUMIFS(Dados!$A:$A,Dados!$C:$C,'IDGF-Mai'!$D:$D,Dados!$B:$B,'IDGF-Mai'!$N$2)=0,"SEM MOVIMENTO","AVALIADO")</f>
        <v>SEM MOVIMENTO</v>
      </c>
      <c r="H28" s="42" t="s">
        <v>348</v>
      </c>
      <c r="I28" s="9" t="str">
        <f>IF($G28="SEM MOVIMENTO","",IF(AND($G28="AVALIADO",SUMIFS(Dados!$A:$A,Dados!$C:$C,$D:$D,Dados!$B:$B,$N$2,Dados!$I:$I,$3:$3)&lt;&gt;0),SUMIFS(Dados!$F:$F,Dados!$C:$C,$D:$D,Dados!$B:$B,$N$2,Dados!$I:$I,$3:$3)%*$I$2,$I$2))</f>
        <v/>
      </c>
      <c r="J28" s="9" t="str">
        <f t="shared" si="0"/>
        <v/>
      </c>
      <c r="K28" s="9" t="str">
        <f>IF($G28="SEM MOVIMENTO","",IF(AND($G28="AVALIADO",SUMIFS(Dados!$A:$A,Dados!$C:$C,$D:$D,Dados!$B:$B,$N$2,Dados!$I:$I,$3:$3)&lt;&gt;0),SUMIFS(Dados!$F:$F,Dados!$C:$C,$D:$D,Dados!$B:$B,$N$2,Dados!$I:$I,$3:$3)%*$K$2,$K$2))</f>
        <v/>
      </c>
      <c r="L28" s="9" t="str">
        <f>IF($G28="SEM MOVIMENTO","",IF(AND($G28="AVALIADO",SUMIFS(Dados!$A:$A,Dados!$C:$C,$D:$D,Dados!$B:$B,$N$2,Dados!$I:$I,$3:$3)&lt;&gt;0),SUMIFS(Dados!$F:$F,Dados!$C:$C,$D:$D,Dados!$B:$B,$N$2,Dados!$I:$I,$3:$3)%*$L$2,$L$2))</f>
        <v/>
      </c>
      <c r="M28" s="9" t="str">
        <f>IF($G28="SEM MOVIMENTO","",IF(AND($G28="AVALIADO",SUMIFS(Dados!$A:$A,Dados!$C:$C,$D:$D,Dados!$B:$B,$N$2,Dados!$I:$I,$3:$3)&lt;&gt;0),SUMIFS(Dados!$F:$F,Dados!$C:$C,$D:$D,Dados!$B:$B,$N$2,Dados!$I:$I,$3:$3)%*$M$2,$M$2))</f>
        <v/>
      </c>
      <c r="N28" s="7">
        <f t="shared" si="1"/>
        <v>0</v>
      </c>
    </row>
    <row r="29" spans="1:14" ht="15.75" x14ac:dyDescent="0.25">
      <c r="A29" s="1">
        <v>1101</v>
      </c>
      <c r="B29" s="2" t="s">
        <v>21</v>
      </c>
      <c r="C29" s="1" t="s">
        <v>22</v>
      </c>
      <c r="D29" s="43">
        <v>1101</v>
      </c>
      <c r="E29" s="1" t="s">
        <v>90</v>
      </c>
      <c r="F29" s="1" t="s">
        <v>23</v>
      </c>
      <c r="G29" s="1" t="str">
        <f>IF(SUMIFS(Dados!$A:$A,Dados!$C:$C,'IDGF-Mai'!$D:$D,Dados!$B:$B,'IDGF-Mai'!$N$2)=0,"SEM MOVIMENTO","AVALIADO")</f>
        <v>SEM MOVIMENTO</v>
      </c>
      <c r="H29" s="42" t="s">
        <v>348</v>
      </c>
      <c r="I29" s="9" t="str">
        <f>IF($G29="SEM MOVIMENTO","",IF(AND($G29="AVALIADO",SUMIFS(Dados!$A:$A,Dados!$C:$C,$D:$D,Dados!$B:$B,$N$2,Dados!$I:$I,$3:$3)&lt;&gt;0),SUMIFS(Dados!$F:$F,Dados!$C:$C,$D:$D,Dados!$B:$B,$N$2,Dados!$I:$I,$3:$3)%*$I$2,$I$2))</f>
        <v/>
      </c>
      <c r="J29" s="9" t="str">
        <f t="shared" si="0"/>
        <v/>
      </c>
      <c r="K29" s="9" t="str">
        <f>IF($G29="SEM MOVIMENTO","",IF(AND($G29="AVALIADO",SUMIFS(Dados!$A:$A,Dados!$C:$C,$D:$D,Dados!$B:$B,$N$2,Dados!$I:$I,$3:$3)&lt;&gt;0),SUMIFS(Dados!$F:$F,Dados!$C:$C,$D:$D,Dados!$B:$B,$N$2,Dados!$I:$I,$3:$3)%*$K$2,$K$2))</f>
        <v/>
      </c>
      <c r="L29" s="9" t="str">
        <f>IF($G29="SEM MOVIMENTO","",IF(AND($G29="AVALIADO",SUMIFS(Dados!$A:$A,Dados!$C:$C,$D:$D,Dados!$B:$B,$N$2,Dados!$I:$I,$3:$3)&lt;&gt;0),SUMIFS(Dados!$F:$F,Dados!$C:$C,$D:$D,Dados!$B:$B,$N$2,Dados!$I:$I,$3:$3)%*$L$2,$L$2))</f>
        <v/>
      </c>
      <c r="M29" s="9" t="str">
        <f>IF($G29="SEM MOVIMENTO","",IF(AND($G29="AVALIADO",SUMIFS(Dados!$A:$A,Dados!$C:$C,$D:$D,Dados!$B:$B,$N$2,Dados!$I:$I,$3:$3)&lt;&gt;0),SUMIFS(Dados!$F:$F,Dados!$C:$C,$D:$D,Dados!$B:$B,$N$2,Dados!$I:$I,$3:$3)%*$M$2,$M$2))</f>
        <v/>
      </c>
      <c r="N29" s="7">
        <f t="shared" si="1"/>
        <v>0</v>
      </c>
    </row>
    <row r="30" spans="1:14" ht="15.75" x14ac:dyDescent="0.25">
      <c r="A30" s="1">
        <v>2657</v>
      </c>
      <c r="B30" s="2" t="s">
        <v>83</v>
      </c>
      <c r="C30" s="1" t="s">
        <v>84</v>
      </c>
      <c r="D30" s="43">
        <v>2657</v>
      </c>
      <c r="E30" s="1" t="s">
        <v>90</v>
      </c>
      <c r="F30" s="1" t="s">
        <v>85</v>
      </c>
      <c r="G30" s="1" t="str">
        <f>IF(SUMIFS(Dados!$A:$A,Dados!$C:$C,'IDGF-Mai'!$D:$D,Dados!$B:$B,'IDGF-Mai'!$N$2)=0,"SEM MOVIMENTO","AVALIADO")</f>
        <v>SEM MOVIMENTO</v>
      </c>
      <c r="H30" s="42" t="s">
        <v>348</v>
      </c>
      <c r="I30" s="9" t="str">
        <f>IF($G30="SEM MOVIMENTO","",IF(AND($G30="AVALIADO",SUMIFS(Dados!$A:$A,Dados!$C:$C,$D:$D,Dados!$B:$B,$N$2,Dados!$I:$I,$3:$3)&lt;&gt;0),SUMIFS(Dados!$F:$F,Dados!$C:$C,$D:$D,Dados!$B:$B,$N$2,Dados!$I:$I,$3:$3)%*$I$2,$I$2))</f>
        <v/>
      </c>
      <c r="J30" s="9" t="str">
        <f t="shared" si="0"/>
        <v/>
      </c>
      <c r="K30" s="9" t="str">
        <f>IF($G30="SEM MOVIMENTO","",IF(AND($G30="AVALIADO",SUMIFS(Dados!$A:$A,Dados!$C:$C,$D:$D,Dados!$B:$B,$N$2,Dados!$I:$I,$3:$3)&lt;&gt;0),SUMIFS(Dados!$F:$F,Dados!$C:$C,$D:$D,Dados!$B:$B,$N$2,Dados!$I:$I,$3:$3)%*$K$2,$K$2))</f>
        <v/>
      </c>
      <c r="L30" s="9" t="str">
        <f>IF($G30="SEM MOVIMENTO","",IF(AND($G30="AVALIADO",SUMIFS(Dados!$A:$A,Dados!$C:$C,$D:$D,Dados!$B:$B,$N$2,Dados!$I:$I,$3:$3)&lt;&gt;0),SUMIFS(Dados!$F:$F,Dados!$C:$C,$D:$D,Dados!$B:$B,$N$2,Dados!$I:$I,$3:$3)%*$L$2,$L$2))</f>
        <v/>
      </c>
      <c r="M30" s="9" t="str">
        <f>IF($G30="SEM MOVIMENTO","",IF(AND($G30="AVALIADO",SUMIFS(Dados!$A:$A,Dados!$C:$C,$D:$D,Dados!$B:$B,$N$2,Dados!$I:$I,$3:$3)&lt;&gt;0),SUMIFS(Dados!$F:$F,Dados!$C:$C,$D:$D,Dados!$B:$B,$N$2,Dados!$I:$I,$3:$3)%*$M$2,$M$2))</f>
        <v/>
      </c>
      <c r="N30" s="7">
        <f t="shared" si="1"/>
        <v>0</v>
      </c>
    </row>
    <row r="31" spans="1:14" ht="15.75" x14ac:dyDescent="0.25">
      <c r="A31" s="1">
        <v>1025</v>
      </c>
      <c r="B31" s="2" t="s">
        <v>47</v>
      </c>
      <c r="C31" s="1" t="s">
        <v>48</v>
      </c>
      <c r="D31" s="43">
        <v>1025</v>
      </c>
      <c r="E31" s="1" t="s">
        <v>89</v>
      </c>
      <c r="F31" s="1" t="s">
        <v>46</v>
      </c>
      <c r="G31" s="1" t="str">
        <f>IF(SUMIFS(Dados!$A:$A,Dados!$C:$C,'IDGF-Mai'!$D:$D,Dados!$B:$B,'IDGF-Mai'!$N$2)=0,"SEM MOVIMENTO","AVALIADO")</f>
        <v>SEM MOVIMENTO</v>
      </c>
      <c r="H31" s="42" t="s">
        <v>348</v>
      </c>
      <c r="I31" s="9" t="str">
        <f>IF($G31="SEM MOVIMENTO","",IF(AND($G31="AVALIADO",SUMIFS(Dados!$A:$A,Dados!$C:$C,$D:$D,Dados!$B:$B,$N$2,Dados!$I:$I,$3:$3)&lt;&gt;0),SUMIFS(Dados!$F:$F,Dados!$C:$C,$D:$D,Dados!$B:$B,$N$2,Dados!$I:$I,$3:$3)%*$I$2,$I$2))</f>
        <v/>
      </c>
      <c r="J31" s="9" t="str">
        <f t="shared" si="0"/>
        <v/>
      </c>
      <c r="K31" s="9" t="str">
        <f>IF($G31="SEM MOVIMENTO","",IF(AND($G31="AVALIADO",SUMIFS(Dados!$A:$A,Dados!$C:$C,$D:$D,Dados!$B:$B,$N$2,Dados!$I:$I,$3:$3)&lt;&gt;0),SUMIFS(Dados!$F:$F,Dados!$C:$C,$D:$D,Dados!$B:$B,$N$2,Dados!$I:$I,$3:$3)%*$K$2,$K$2))</f>
        <v/>
      </c>
      <c r="L31" s="9" t="str">
        <f>IF($G31="SEM MOVIMENTO","",IF(AND($G31="AVALIADO",SUMIFS(Dados!$A:$A,Dados!$C:$C,$D:$D,Dados!$B:$B,$N$2,Dados!$I:$I,$3:$3)&lt;&gt;0),SUMIFS(Dados!$F:$F,Dados!$C:$C,$D:$D,Dados!$B:$B,$N$2,Dados!$I:$I,$3:$3)%*$L$2,$L$2))</f>
        <v/>
      </c>
      <c r="M31" s="9" t="str">
        <f>IF($G31="SEM MOVIMENTO","",IF(AND($G31="AVALIADO",SUMIFS(Dados!$A:$A,Dados!$C:$C,$D:$D,Dados!$B:$B,$N$2,Dados!$I:$I,$3:$3)&lt;&gt;0),SUMIFS(Dados!$F:$F,Dados!$C:$C,$D:$D,Dados!$B:$B,$N$2,Dados!$I:$I,$3:$3)%*$M$2,$M$2))</f>
        <v/>
      </c>
      <c r="N31" s="7">
        <f t="shared" si="1"/>
        <v>0</v>
      </c>
    </row>
    <row r="32" spans="1:14" ht="15.75" x14ac:dyDescent="0.25">
      <c r="A32" s="1">
        <v>1301</v>
      </c>
      <c r="B32" s="2" t="s">
        <v>49</v>
      </c>
      <c r="C32" s="1" t="s">
        <v>50</v>
      </c>
      <c r="D32" s="43">
        <v>1301</v>
      </c>
      <c r="E32" s="1" t="s">
        <v>89</v>
      </c>
      <c r="F32" s="1" t="s">
        <v>46</v>
      </c>
      <c r="G32" s="1" t="str">
        <f>IF(SUMIFS(Dados!$A:$A,Dados!$C:$C,'IDGF-Mai'!$D:$D,Dados!$B:$B,'IDGF-Mai'!$N$2)=0,"SEM MOVIMENTO","AVALIADO")</f>
        <v>SEM MOVIMENTO</v>
      </c>
      <c r="H32" s="42" t="s">
        <v>348</v>
      </c>
      <c r="I32" s="9" t="str">
        <f>IF($G32="SEM MOVIMENTO","",IF(AND($G32="AVALIADO",SUMIFS(Dados!$A:$A,Dados!$C:$C,$D:$D,Dados!$B:$B,$N$2,Dados!$I:$I,$3:$3)&lt;&gt;0),SUMIFS(Dados!$F:$F,Dados!$C:$C,$D:$D,Dados!$B:$B,$N$2,Dados!$I:$I,$3:$3)%*$I$2,$I$2))</f>
        <v/>
      </c>
      <c r="J32" s="9" t="str">
        <f t="shared" si="0"/>
        <v/>
      </c>
      <c r="K32" s="9" t="str">
        <f>IF($G32="SEM MOVIMENTO","",IF(AND($G32="AVALIADO",SUMIFS(Dados!$A:$A,Dados!$C:$C,$D:$D,Dados!$B:$B,$N$2,Dados!$I:$I,$3:$3)&lt;&gt;0),SUMIFS(Dados!$F:$F,Dados!$C:$C,$D:$D,Dados!$B:$B,$N$2,Dados!$I:$I,$3:$3)%*$K$2,$K$2))</f>
        <v/>
      </c>
      <c r="L32" s="9" t="str">
        <f>IF($G32="SEM MOVIMENTO","",IF(AND($G32="AVALIADO",SUMIFS(Dados!$A:$A,Dados!$C:$C,$D:$D,Dados!$B:$B,$N$2,Dados!$I:$I,$3:$3)&lt;&gt;0),SUMIFS(Dados!$F:$F,Dados!$C:$C,$D:$D,Dados!$B:$B,$N$2,Dados!$I:$I,$3:$3)%*$L$2,$L$2))</f>
        <v/>
      </c>
      <c r="M32" s="9" t="str">
        <f>IF($G32="SEM MOVIMENTO","",IF(AND($G32="AVALIADO",SUMIFS(Dados!$A:$A,Dados!$C:$C,$D:$D,Dados!$B:$B,$N$2,Dados!$I:$I,$3:$3)&lt;&gt;0),SUMIFS(Dados!$F:$F,Dados!$C:$C,$D:$D,Dados!$B:$B,$N$2,Dados!$I:$I,$3:$3)%*$M$2,$M$2))</f>
        <v/>
      </c>
      <c r="N32" s="7">
        <f t="shared" si="1"/>
        <v>0</v>
      </c>
    </row>
    <row r="33" spans="1:14" ht="15.75" x14ac:dyDescent="0.25">
      <c r="A33" s="1">
        <v>1811</v>
      </c>
      <c r="B33" s="2" t="s">
        <v>44</v>
      </c>
      <c r="C33" s="1" t="s">
        <v>45</v>
      </c>
      <c r="D33" s="43">
        <v>1811</v>
      </c>
      <c r="E33" s="1" t="s">
        <v>89</v>
      </c>
      <c r="F33" s="1" t="s">
        <v>46</v>
      </c>
      <c r="G33" s="1" t="str">
        <f>IF(SUMIFS(Dados!$A:$A,Dados!$C:$C,'IDGF-Mai'!$D:$D,Dados!$B:$B,'IDGF-Mai'!$N$2)=0,"SEM MOVIMENTO","AVALIADO")</f>
        <v>SEM MOVIMENTO</v>
      </c>
      <c r="H33" s="42" t="s">
        <v>348</v>
      </c>
      <c r="I33" s="9" t="str">
        <f>IF($G33="SEM MOVIMENTO","",IF(AND($G33="AVALIADO",SUMIFS(Dados!$A:$A,Dados!$C:$C,$D:$D,Dados!$B:$B,$N$2,Dados!$I:$I,$3:$3)&lt;&gt;0),SUMIFS(Dados!$F:$F,Dados!$C:$C,$D:$D,Dados!$B:$B,$N$2,Dados!$I:$I,$3:$3)%*$I$2,$I$2))</f>
        <v/>
      </c>
      <c r="J33" s="9" t="str">
        <f t="shared" si="0"/>
        <v/>
      </c>
      <c r="K33" s="9" t="str">
        <f>IF($G33="SEM MOVIMENTO","",IF(AND($G33="AVALIADO",SUMIFS(Dados!$A:$A,Dados!$C:$C,$D:$D,Dados!$B:$B,$N$2,Dados!$I:$I,$3:$3)&lt;&gt;0),SUMIFS(Dados!$F:$F,Dados!$C:$C,$D:$D,Dados!$B:$B,$N$2,Dados!$I:$I,$3:$3)%*$K$2,$K$2))</f>
        <v/>
      </c>
      <c r="L33" s="9" t="str">
        <f>IF($G33="SEM MOVIMENTO","",IF(AND($G33="AVALIADO",SUMIFS(Dados!$A:$A,Dados!$C:$C,$D:$D,Dados!$B:$B,$N$2,Dados!$I:$I,$3:$3)&lt;&gt;0),SUMIFS(Dados!$F:$F,Dados!$C:$C,$D:$D,Dados!$B:$B,$N$2,Dados!$I:$I,$3:$3)%*$L$2,$L$2))</f>
        <v/>
      </c>
      <c r="M33" s="9" t="str">
        <f>IF($G33="SEM MOVIMENTO","",IF(AND($G33="AVALIADO",SUMIFS(Dados!$A:$A,Dados!$C:$C,$D:$D,Dados!$B:$B,$N$2,Dados!$I:$I,$3:$3)&lt;&gt;0),SUMIFS(Dados!$F:$F,Dados!$C:$C,$D:$D,Dados!$B:$B,$N$2,Dados!$I:$I,$3:$3)%*$M$2,$M$2))</f>
        <v/>
      </c>
      <c r="N33" s="7">
        <f t="shared" si="1"/>
        <v>0</v>
      </c>
    </row>
    <row r="34" spans="1:14" ht="15.75" x14ac:dyDescent="0.25">
      <c r="A34" s="1">
        <v>2549</v>
      </c>
      <c r="B34" s="2" t="s">
        <v>51</v>
      </c>
      <c r="C34" s="1" t="s">
        <v>52</v>
      </c>
      <c r="D34" s="43">
        <v>2549</v>
      </c>
      <c r="E34" s="1" t="s">
        <v>89</v>
      </c>
      <c r="F34" s="1" t="s">
        <v>46</v>
      </c>
      <c r="G34" s="1" t="str">
        <f>IF(SUMIFS(Dados!$A:$A,Dados!$C:$C,'IDGF-Mai'!$D:$D,Dados!$B:$B,'IDGF-Mai'!$N$2)=0,"SEM MOVIMENTO","AVALIADO")</f>
        <v>SEM MOVIMENTO</v>
      </c>
      <c r="H34" s="42" t="s">
        <v>348</v>
      </c>
      <c r="I34" s="9" t="str">
        <f>IF($G34="SEM MOVIMENTO","",IF(AND($G34="AVALIADO",SUMIFS(Dados!$A:$A,Dados!$C:$C,$D:$D,Dados!$B:$B,$N$2,Dados!$I:$I,$3:$3)&lt;&gt;0),SUMIFS(Dados!$F:$F,Dados!$C:$C,$D:$D,Dados!$B:$B,$N$2,Dados!$I:$I,$3:$3)%*$I$2,$I$2))</f>
        <v/>
      </c>
      <c r="J34" s="9" t="str">
        <f t="shared" si="0"/>
        <v/>
      </c>
      <c r="K34" s="9" t="str">
        <f>IF($G34="SEM MOVIMENTO","",IF(AND($G34="AVALIADO",SUMIFS(Dados!$A:$A,Dados!$C:$C,$D:$D,Dados!$B:$B,$N$2,Dados!$I:$I,$3:$3)&lt;&gt;0),SUMIFS(Dados!$F:$F,Dados!$C:$C,$D:$D,Dados!$B:$B,$N$2,Dados!$I:$I,$3:$3)%*$K$2,$K$2))</f>
        <v/>
      </c>
      <c r="L34" s="9" t="str">
        <f>IF($G34="SEM MOVIMENTO","",IF(AND($G34="AVALIADO",SUMIFS(Dados!$A:$A,Dados!$C:$C,$D:$D,Dados!$B:$B,$N$2,Dados!$I:$I,$3:$3)&lt;&gt;0),SUMIFS(Dados!$F:$F,Dados!$C:$C,$D:$D,Dados!$B:$B,$N$2,Dados!$I:$I,$3:$3)%*$L$2,$L$2))</f>
        <v/>
      </c>
      <c r="M34" s="9" t="str">
        <f>IF($G34="SEM MOVIMENTO","",IF(AND($G34="AVALIADO",SUMIFS(Dados!$A:$A,Dados!$C:$C,$D:$D,Dados!$B:$B,$N$2,Dados!$I:$I,$3:$3)&lt;&gt;0),SUMIFS(Dados!$F:$F,Dados!$C:$C,$D:$D,Dados!$B:$B,$N$2,Dados!$I:$I,$3:$3)%*$M$2,$M$2))</f>
        <v/>
      </c>
      <c r="N34" s="7">
        <f t="shared" si="1"/>
        <v>0</v>
      </c>
    </row>
    <row r="35" spans="1:14" ht="15.75" x14ac:dyDescent="0.25">
      <c r="A35" s="1">
        <v>1459</v>
      </c>
      <c r="B35" s="2" t="s">
        <v>107</v>
      </c>
      <c r="C35" s="1" t="s">
        <v>108</v>
      </c>
      <c r="D35" s="43">
        <v>1459</v>
      </c>
      <c r="E35" s="1" t="s">
        <v>89</v>
      </c>
      <c r="F35" s="1" t="s">
        <v>94</v>
      </c>
      <c r="G35" s="1" t="str">
        <f>IF(SUMIFS(Dados!$A:$A,Dados!$C:$C,'IDGF-Mai'!$D:$D,Dados!$B:$B,'IDGF-Mai'!$N$2)=0,"SEM MOVIMENTO","AVALIADO")</f>
        <v>SEM MOVIMENTO</v>
      </c>
      <c r="H35" s="42" t="s">
        <v>348</v>
      </c>
      <c r="I35" s="9" t="str">
        <f>IF($G35="SEM MOVIMENTO","",IF(AND($G35="AVALIADO",SUMIFS(Dados!$A:$A,Dados!$C:$C,$D:$D,Dados!$B:$B,$N$2,Dados!$I:$I,$3:$3)&lt;&gt;0),SUMIFS(Dados!$F:$F,Dados!$C:$C,$D:$D,Dados!$B:$B,$N$2,Dados!$I:$I,$3:$3)%*$I$2,$I$2))</f>
        <v/>
      </c>
      <c r="J35" s="9" t="str">
        <f t="shared" si="0"/>
        <v/>
      </c>
      <c r="K35" s="9" t="str">
        <f>IF($G35="SEM MOVIMENTO","",IF(AND($G35="AVALIADO",SUMIFS(Dados!$A:$A,Dados!$C:$C,$D:$D,Dados!$B:$B,$N$2,Dados!$I:$I,$3:$3)&lt;&gt;0),SUMIFS(Dados!$F:$F,Dados!$C:$C,$D:$D,Dados!$B:$B,$N$2,Dados!$I:$I,$3:$3)%*$K$2,$K$2))</f>
        <v/>
      </c>
      <c r="L35" s="9" t="str">
        <f>IF($G35="SEM MOVIMENTO","",IF(AND($G35="AVALIADO",SUMIFS(Dados!$A:$A,Dados!$C:$C,$D:$D,Dados!$B:$B,$N$2,Dados!$I:$I,$3:$3)&lt;&gt;0),SUMIFS(Dados!$F:$F,Dados!$C:$C,$D:$D,Dados!$B:$B,$N$2,Dados!$I:$I,$3:$3)%*$L$2,$L$2))</f>
        <v/>
      </c>
      <c r="M35" s="9" t="str">
        <f>IF($G35="SEM MOVIMENTO","",IF(AND($G35="AVALIADO",SUMIFS(Dados!$A:$A,Dados!$C:$C,$D:$D,Dados!$B:$B,$N$2,Dados!$I:$I,$3:$3)&lt;&gt;0),SUMIFS(Dados!$F:$F,Dados!$C:$C,$D:$D,Dados!$B:$B,$N$2,Dados!$I:$I,$3:$3)%*$M$2,$M$2))</f>
        <v/>
      </c>
      <c r="N35" s="7">
        <f t="shared" si="1"/>
        <v>0</v>
      </c>
    </row>
    <row r="36" spans="1:14" ht="15.75" x14ac:dyDescent="0.25">
      <c r="A36" s="1">
        <v>1481</v>
      </c>
      <c r="B36" s="2" t="s">
        <v>38</v>
      </c>
      <c r="C36" s="1" t="s">
        <v>39</v>
      </c>
      <c r="D36" s="43">
        <v>1481</v>
      </c>
      <c r="E36" s="1" t="s">
        <v>89</v>
      </c>
      <c r="F36" s="1" t="s">
        <v>40</v>
      </c>
      <c r="G36" s="1" t="str">
        <f>IF(SUMIFS(Dados!$A:$A,Dados!$C:$C,'IDGF-Mai'!$D:$D,Dados!$B:$B,'IDGF-Mai'!$N$2)=0,"SEM MOVIMENTO","AVALIADO")</f>
        <v>SEM MOVIMENTO</v>
      </c>
      <c r="H36" s="42" t="s">
        <v>348</v>
      </c>
      <c r="I36" s="9" t="str">
        <f>IF($G36="SEM MOVIMENTO","",IF(AND($G36="AVALIADO",SUMIFS(Dados!$A:$A,Dados!$C:$C,$D:$D,Dados!$B:$B,$N$2,Dados!$I:$I,$3:$3)&lt;&gt;0),SUMIFS(Dados!$F:$F,Dados!$C:$C,$D:$D,Dados!$B:$B,$N$2,Dados!$I:$I,$3:$3)%*$I$2,$I$2))</f>
        <v/>
      </c>
      <c r="J36" s="9" t="str">
        <f t="shared" si="0"/>
        <v/>
      </c>
      <c r="K36" s="9" t="str">
        <f>IF($G36="SEM MOVIMENTO","",IF(AND($G36="AVALIADO",SUMIFS(Dados!$A:$A,Dados!$C:$C,$D:$D,Dados!$B:$B,$N$2,Dados!$I:$I,$3:$3)&lt;&gt;0),SUMIFS(Dados!$F:$F,Dados!$C:$C,$D:$D,Dados!$B:$B,$N$2,Dados!$I:$I,$3:$3)%*$K$2,$K$2))</f>
        <v/>
      </c>
      <c r="L36" s="9" t="str">
        <f>IF($G36="SEM MOVIMENTO","",IF(AND($G36="AVALIADO",SUMIFS(Dados!$A:$A,Dados!$C:$C,$D:$D,Dados!$B:$B,$N$2,Dados!$I:$I,$3:$3)&lt;&gt;0),SUMIFS(Dados!$F:$F,Dados!$C:$C,$D:$D,Dados!$B:$B,$N$2,Dados!$I:$I,$3:$3)%*$L$2,$L$2))</f>
        <v/>
      </c>
      <c r="M36" s="9" t="str">
        <f>IF($G36="SEM MOVIMENTO","",IF(AND($G36="AVALIADO",SUMIFS(Dados!$A:$A,Dados!$C:$C,$D:$D,Dados!$B:$B,$N$2,Dados!$I:$I,$3:$3)&lt;&gt;0),SUMIFS(Dados!$F:$F,Dados!$C:$C,$D:$D,Dados!$B:$B,$N$2,Dados!$I:$I,$3:$3)%*$M$2,$M$2))</f>
        <v/>
      </c>
      <c r="N36" s="7">
        <f t="shared" si="1"/>
        <v>0</v>
      </c>
    </row>
    <row r="37" spans="1:14" ht="15.75" x14ac:dyDescent="0.25">
      <c r="A37" s="1">
        <v>2035</v>
      </c>
      <c r="B37" s="2" t="s">
        <v>130</v>
      </c>
      <c r="C37" s="1" t="s">
        <v>131</v>
      </c>
      <c r="D37" s="43">
        <v>2035</v>
      </c>
      <c r="E37" s="1" t="s">
        <v>138</v>
      </c>
      <c r="F37" s="1" t="s">
        <v>137</v>
      </c>
      <c r="G37" s="1" t="str">
        <f>IF(SUMIFS(Dados!$A:$A,Dados!$C:$C,'IDGF-Mai'!$D:$D,Dados!$B:$B,'IDGF-Mai'!$N$2)=0,"SEM MOVIMENTO","AVALIADO")</f>
        <v>SEM MOVIMENTO</v>
      </c>
      <c r="H37" s="42" t="s">
        <v>348</v>
      </c>
      <c r="I37" s="9" t="str">
        <f>IF($G37="SEM MOVIMENTO","",IF(AND($G37="AVALIADO",SUMIFS(Dados!$A:$A,Dados!$C:$C,$D:$D,Dados!$B:$B,$N$2,Dados!$I:$I,$3:$3)&lt;&gt;0),SUMIFS(Dados!$F:$F,Dados!$C:$C,$D:$D,Dados!$B:$B,$N$2,Dados!$I:$I,$3:$3)%*$I$2,$I$2))</f>
        <v/>
      </c>
      <c r="J37" s="9" t="str">
        <f t="shared" si="0"/>
        <v/>
      </c>
      <c r="K37" s="9" t="str">
        <f>IF($G37="SEM MOVIMENTO","",IF(AND($G37="AVALIADO",SUMIFS(Dados!$A:$A,Dados!$C:$C,$D:$D,Dados!$B:$B,$N$2,Dados!$I:$I,$3:$3)&lt;&gt;0),SUMIFS(Dados!$F:$F,Dados!$C:$C,$D:$D,Dados!$B:$B,$N$2,Dados!$I:$I,$3:$3)%*$K$2,$K$2))</f>
        <v/>
      </c>
      <c r="L37" s="9" t="str">
        <f>IF($G37="SEM MOVIMENTO","",IF(AND($G37="AVALIADO",SUMIFS(Dados!$A:$A,Dados!$C:$C,$D:$D,Dados!$B:$B,$N$2,Dados!$I:$I,$3:$3)&lt;&gt;0),SUMIFS(Dados!$F:$F,Dados!$C:$C,$D:$D,Dados!$B:$B,$N$2,Dados!$I:$I,$3:$3)%*$L$2,$L$2))</f>
        <v/>
      </c>
      <c r="M37" s="9" t="str">
        <f>IF($G37="SEM MOVIMENTO","",IF(AND($G37="AVALIADO",SUMIFS(Dados!$A:$A,Dados!$C:$C,$D:$D,Dados!$B:$B,$N$2,Dados!$I:$I,$3:$3)&lt;&gt;0),SUMIFS(Dados!$F:$F,Dados!$C:$C,$D:$D,Dados!$B:$B,$N$2,Dados!$I:$I,$3:$3)%*$M$2,$M$2))</f>
        <v/>
      </c>
      <c r="N37" s="7">
        <f t="shared" si="1"/>
        <v>0</v>
      </c>
    </row>
    <row r="38" spans="1:14" ht="15.75" x14ac:dyDescent="0.25">
      <c r="A38" s="1">
        <v>1193</v>
      </c>
      <c r="B38" s="2" t="s">
        <v>117</v>
      </c>
      <c r="C38" s="1" t="s">
        <v>118</v>
      </c>
      <c r="D38" s="43">
        <v>1193</v>
      </c>
      <c r="E38" s="1" t="s">
        <v>138</v>
      </c>
      <c r="F38" s="1" t="s">
        <v>135</v>
      </c>
      <c r="G38" s="1" t="str">
        <f>IF(SUMIFS(Dados!$A:$A,Dados!$C:$C,'IDGF-Mai'!$D:$D,Dados!$B:$B,'IDGF-Mai'!$N$2)=0,"SEM MOVIMENTO","AVALIADO")</f>
        <v>SEM MOVIMENTO</v>
      </c>
      <c r="H38" s="42" t="s">
        <v>348</v>
      </c>
      <c r="I38" s="9" t="str">
        <f>IF($G38="SEM MOVIMENTO","",IF(AND($G38="AVALIADO",SUMIFS(Dados!$A:$A,Dados!$C:$C,$D:$D,Dados!$B:$B,$N$2,Dados!$I:$I,$3:$3)&lt;&gt;0),SUMIFS(Dados!$F:$F,Dados!$C:$C,$D:$D,Dados!$B:$B,$N$2,Dados!$I:$I,$3:$3)%*$I$2,$I$2))</f>
        <v/>
      </c>
      <c r="J38" s="9" t="str">
        <f t="shared" si="0"/>
        <v/>
      </c>
      <c r="K38" s="9" t="str">
        <f>IF($G38="SEM MOVIMENTO","",IF(AND($G38="AVALIADO",SUMIFS(Dados!$A:$A,Dados!$C:$C,$D:$D,Dados!$B:$B,$N$2,Dados!$I:$I,$3:$3)&lt;&gt;0),SUMIFS(Dados!$F:$F,Dados!$C:$C,$D:$D,Dados!$B:$B,$N$2,Dados!$I:$I,$3:$3)%*$K$2,$K$2))</f>
        <v/>
      </c>
      <c r="L38" s="9" t="str">
        <f>IF($G38="SEM MOVIMENTO","",IF(AND($G38="AVALIADO",SUMIFS(Dados!$A:$A,Dados!$C:$C,$D:$D,Dados!$B:$B,$N$2,Dados!$I:$I,$3:$3)&lt;&gt;0),SUMIFS(Dados!$F:$F,Dados!$C:$C,$D:$D,Dados!$B:$B,$N$2,Dados!$I:$I,$3:$3)%*$L$2,$L$2))</f>
        <v/>
      </c>
      <c r="M38" s="9" t="str">
        <f>IF($G38="SEM MOVIMENTO","",IF(AND($G38="AVALIADO",SUMIFS(Dados!$A:$A,Dados!$C:$C,$D:$D,Dados!$B:$B,$N$2,Dados!$I:$I,$3:$3)&lt;&gt;0),SUMIFS(Dados!$F:$F,Dados!$C:$C,$D:$D,Dados!$B:$B,$N$2,Dados!$I:$I,$3:$3)%*$M$2,$M$2))</f>
        <v/>
      </c>
      <c r="N38" s="7">
        <f t="shared" si="1"/>
        <v>0</v>
      </c>
    </row>
    <row r="39" spans="1:14" ht="15.75" x14ac:dyDescent="0.25">
      <c r="A39" s="1">
        <v>1292</v>
      </c>
      <c r="B39" s="2" t="s">
        <v>113</v>
      </c>
      <c r="C39" s="1" t="s">
        <v>114</v>
      </c>
      <c r="D39" s="43">
        <v>1292</v>
      </c>
      <c r="E39" s="1" t="s">
        <v>138</v>
      </c>
      <c r="F39" s="1" t="s">
        <v>134</v>
      </c>
      <c r="G39" s="1" t="str">
        <f>IF(SUMIFS(Dados!$A:$A,Dados!$C:$C,'IDGF-Mai'!$D:$D,Dados!$B:$B,'IDGF-Mai'!$N$2)=0,"SEM MOVIMENTO","AVALIADO")</f>
        <v>SEM MOVIMENTO</v>
      </c>
      <c r="H39" s="42" t="s">
        <v>348</v>
      </c>
      <c r="I39" s="9" t="str">
        <f>IF($G39="SEM MOVIMENTO","",IF(AND($G39="AVALIADO",SUMIFS(Dados!$A:$A,Dados!$C:$C,$D:$D,Dados!$B:$B,$N$2,Dados!$I:$I,$3:$3)&lt;&gt;0),SUMIFS(Dados!$F:$F,Dados!$C:$C,$D:$D,Dados!$B:$B,$N$2,Dados!$I:$I,$3:$3)%*$I$2,$I$2))</f>
        <v/>
      </c>
      <c r="J39" s="9" t="str">
        <f t="shared" si="0"/>
        <v/>
      </c>
      <c r="K39" s="9" t="str">
        <f>IF($G39="SEM MOVIMENTO","",IF(AND($G39="AVALIADO",SUMIFS(Dados!$A:$A,Dados!$C:$C,$D:$D,Dados!$B:$B,$N$2,Dados!$I:$I,$3:$3)&lt;&gt;0),SUMIFS(Dados!$F:$F,Dados!$C:$C,$D:$D,Dados!$B:$B,$N$2,Dados!$I:$I,$3:$3)%*$K$2,$K$2))</f>
        <v/>
      </c>
      <c r="L39" s="9" t="str">
        <f>IF($G39="SEM MOVIMENTO","",IF(AND($G39="AVALIADO",SUMIFS(Dados!$A:$A,Dados!$C:$C,$D:$D,Dados!$B:$B,$N$2,Dados!$I:$I,$3:$3)&lt;&gt;0),SUMIFS(Dados!$F:$F,Dados!$C:$C,$D:$D,Dados!$B:$B,$N$2,Dados!$I:$I,$3:$3)%*$L$2,$L$2))</f>
        <v/>
      </c>
      <c r="M39" s="9" t="str">
        <f>IF($G39="SEM MOVIMENTO","",IF(AND($G39="AVALIADO",SUMIFS(Dados!$A:$A,Dados!$C:$C,$D:$D,Dados!$B:$B,$N$2,Dados!$I:$I,$3:$3)&lt;&gt;0),SUMIFS(Dados!$F:$F,Dados!$C:$C,$D:$D,Dados!$B:$B,$N$2,Dados!$I:$I,$3:$3)%*$M$2,$M$2))</f>
        <v/>
      </c>
      <c r="N39" s="7">
        <f t="shared" si="1"/>
        <v>0</v>
      </c>
    </row>
    <row r="40" spans="1:14" ht="15.75" x14ac:dyDescent="0.25">
      <c r="A40" s="1">
        <v>1484</v>
      </c>
      <c r="B40" s="2" t="s">
        <v>126</v>
      </c>
      <c r="C40" s="1" t="s">
        <v>127</v>
      </c>
      <c r="D40" s="43">
        <v>1484</v>
      </c>
      <c r="E40" s="1" t="s">
        <v>138</v>
      </c>
      <c r="F40" s="1" t="s">
        <v>136</v>
      </c>
      <c r="G40" s="1" t="str">
        <f>IF(SUMIFS(Dados!$A:$A,Dados!$C:$C,'IDGF-Mai'!$D:$D,Dados!$B:$B,'IDGF-Mai'!$N$2)=0,"SEM MOVIMENTO","AVALIADO")</f>
        <v>SEM MOVIMENTO</v>
      </c>
      <c r="H40" s="42" t="s">
        <v>348</v>
      </c>
      <c r="I40" s="9" t="str">
        <f>IF($G40="SEM MOVIMENTO","",IF(AND($G40="AVALIADO",SUMIFS(Dados!$A:$A,Dados!$C:$C,$D:$D,Dados!$B:$B,$N$2,Dados!$I:$I,$3:$3)&lt;&gt;0),SUMIFS(Dados!$F:$F,Dados!$C:$C,$D:$D,Dados!$B:$B,$N$2,Dados!$I:$I,$3:$3)%*$I$2,$I$2))</f>
        <v/>
      </c>
      <c r="J40" s="9" t="str">
        <f t="shared" si="0"/>
        <v/>
      </c>
      <c r="K40" s="9" t="str">
        <f>IF($G40="SEM MOVIMENTO","",IF(AND($G40="AVALIADO",SUMIFS(Dados!$A:$A,Dados!$C:$C,$D:$D,Dados!$B:$B,$N$2,Dados!$I:$I,$3:$3)&lt;&gt;0),SUMIFS(Dados!$F:$F,Dados!$C:$C,$D:$D,Dados!$B:$B,$N$2,Dados!$I:$I,$3:$3)%*$K$2,$K$2))</f>
        <v/>
      </c>
      <c r="L40" s="9" t="str">
        <f>IF($G40="SEM MOVIMENTO","",IF(AND($G40="AVALIADO",SUMIFS(Dados!$A:$A,Dados!$C:$C,$D:$D,Dados!$B:$B,$N$2,Dados!$I:$I,$3:$3)&lt;&gt;0),SUMIFS(Dados!$F:$F,Dados!$C:$C,$D:$D,Dados!$B:$B,$N$2,Dados!$I:$I,$3:$3)%*$L$2,$L$2))</f>
        <v/>
      </c>
      <c r="M40" s="9" t="str">
        <f>IF($G40="SEM MOVIMENTO","",IF(AND($G40="AVALIADO",SUMIFS(Dados!$A:$A,Dados!$C:$C,$D:$D,Dados!$B:$B,$N$2,Dados!$I:$I,$3:$3)&lt;&gt;0),SUMIFS(Dados!$F:$F,Dados!$C:$C,$D:$D,Dados!$B:$B,$N$2,Dados!$I:$I,$3:$3)%*$M$2,$M$2))</f>
        <v/>
      </c>
      <c r="N40" s="7">
        <f t="shared" si="1"/>
        <v>0</v>
      </c>
    </row>
    <row r="41" spans="1:14" ht="15.75" x14ac:dyDescent="0.25">
      <c r="A41" s="1">
        <v>1829</v>
      </c>
      <c r="B41" s="2" t="s">
        <v>78</v>
      </c>
      <c r="C41" s="1" t="s">
        <v>79</v>
      </c>
      <c r="D41" s="43">
        <v>1829</v>
      </c>
      <c r="E41" s="1" t="s">
        <v>90</v>
      </c>
      <c r="F41" s="1" t="s">
        <v>80</v>
      </c>
      <c r="G41" s="1" t="str">
        <f>IF(SUMIFS(Dados!$A:$A,Dados!$C:$C,'IDGF-Mai'!$D:$D,Dados!$B:$B,'IDGF-Mai'!$N$2)=0,"SEM MOVIMENTO","AVALIADO")</f>
        <v>SEM MOVIMENTO</v>
      </c>
      <c r="H41" s="42" t="s">
        <v>348</v>
      </c>
      <c r="I41" s="9" t="str">
        <f>IF($G41="SEM MOVIMENTO","",IF(AND($G41="AVALIADO",SUMIFS(Dados!$A:$A,Dados!$C:$C,$D:$D,Dados!$B:$B,$N$2,Dados!$I:$I,$3:$3)&lt;&gt;0),SUMIFS(Dados!$F:$F,Dados!$C:$C,$D:$D,Dados!$B:$B,$N$2,Dados!$I:$I,$3:$3)%*$I$2,$I$2))</f>
        <v/>
      </c>
      <c r="J41" s="9" t="str">
        <f t="shared" si="0"/>
        <v/>
      </c>
      <c r="K41" s="9" t="str">
        <f>IF($G41="SEM MOVIMENTO","",IF(AND($G41="AVALIADO",SUMIFS(Dados!$A:$A,Dados!$C:$C,$D:$D,Dados!$B:$B,$N$2,Dados!$I:$I,$3:$3)&lt;&gt;0),SUMIFS(Dados!$F:$F,Dados!$C:$C,$D:$D,Dados!$B:$B,$N$2,Dados!$I:$I,$3:$3)%*$K$2,$K$2))</f>
        <v/>
      </c>
      <c r="L41" s="9" t="str">
        <f>IF($G41="SEM MOVIMENTO","",IF(AND($G41="AVALIADO",SUMIFS(Dados!$A:$A,Dados!$C:$C,$D:$D,Dados!$B:$B,$N$2,Dados!$I:$I,$3:$3)&lt;&gt;0),SUMIFS(Dados!$F:$F,Dados!$C:$C,$D:$D,Dados!$B:$B,$N$2,Dados!$I:$I,$3:$3)%*$L$2,$L$2))</f>
        <v/>
      </c>
      <c r="M41" s="9" t="str">
        <f>IF($G41="SEM MOVIMENTO","",IF(AND($G41="AVALIADO",SUMIFS(Dados!$A:$A,Dados!$C:$C,$D:$D,Dados!$B:$B,$N$2,Dados!$I:$I,$3:$3)&lt;&gt;0),SUMIFS(Dados!$F:$F,Dados!$C:$C,$D:$D,Dados!$B:$B,$N$2,Dados!$I:$I,$3:$3)%*$M$2,$M$2))</f>
        <v/>
      </c>
      <c r="N41" s="7">
        <f t="shared" si="1"/>
        <v>0</v>
      </c>
    </row>
    <row r="42" spans="1:14" ht="15.75" x14ac:dyDescent="0.25">
      <c r="A42" s="1">
        <v>1428</v>
      </c>
      <c r="B42" s="2" t="s">
        <v>81</v>
      </c>
      <c r="C42" s="1" t="s">
        <v>82</v>
      </c>
      <c r="D42" s="43">
        <v>1428</v>
      </c>
      <c r="E42" s="1" t="s">
        <v>90</v>
      </c>
      <c r="F42" s="1" t="s">
        <v>80</v>
      </c>
      <c r="G42" s="1" t="str">
        <f>IF(SUMIFS(Dados!$A:$A,Dados!$C:$C,'IDGF-Mai'!$D:$D,Dados!$B:$B,'IDGF-Mai'!$N$2)=0,"SEM MOVIMENTO","AVALIADO")</f>
        <v>SEM MOVIMENTO</v>
      </c>
      <c r="H42" s="42" t="s">
        <v>348</v>
      </c>
      <c r="I42" s="9" t="str">
        <f>IF($G42="SEM MOVIMENTO","",IF(AND($G42="AVALIADO",SUMIFS(Dados!$A:$A,Dados!$C:$C,$D:$D,Dados!$B:$B,$N$2,Dados!$I:$I,$3:$3)&lt;&gt;0),SUMIFS(Dados!$F:$F,Dados!$C:$C,$D:$D,Dados!$B:$B,$N$2,Dados!$I:$I,$3:$3)%*$I$2,$I$2))</f>
        <v/>
      </c>
      <c r="J42" s="9" t="str">
        <f t="shared" si="0"/>
        <v/>
      </c>
      <c r="K42" s="9" t="str">
        <f>IF($G42="SEM MOVIMENTO","",IF(AND($G42="AVALIADO",SUMIFS(Dados!$A:$A,Dados!$C:$C,$D:$D,Dados!$B:$B,$N$2,Dados!$I:$I,$3:$3)&lt;&gt;0),SUMIFS(Dados!$F:$F,Dados!$C:$C,$D:$D,Dados!$B:$B,$N$2,Dados!$I:$I,$3:$3)%*$K$2,$K$2))</f>
        <v/>
      </c>
      <c r="L42" s="9" t="str">
        <f>IF($G42="SEM MOVIMENTO","",IF(AND($G42="AVALIADO",SUMIFS(Dados!$A:$A,Dados!$C:$C,$D:$D,Dados!$B:$B,$N$2,Dados!$I:$I,$3:$3)&lt;&gt;0),SUMIFS(Dados!$F:$F,Dados!$C:$C,$D:$D,Dados!$B:$B,$N$2,Dados!$I:$I,$3:$3)%*$L$2,$L$2))</f>
        <v/>
      </c>
      <c r="M42" s="9" t="str">
        <f>IF($G42="SEM MOVIMENTO","",IF(AND($G42="AVALIADO",SUMIFS(Dados!$A:$A,Dados!$C:$C,$D:$D,Dados!$B:$B,$N$2,Dados!$I:$I,$3:$3)&lt;&gt;0),SUMIFS(Dados!$F:$F,Dados!$C:$C,$D:$D,Dados!$B:$B,$N$2,Dados!$I:$I,$3:$3)%*$M$2,$M$2))</f>
        <v/>
      </c>
      <c r="N42" s="7">
        <f t="shared" si="1"/>
        <v>0</v>
      </c>
    </row>
    <row r="43" spans="1:14" ht="15.75" x14ac:dyDescent="0.25">
      <c r="A43" s="1">
        <v>1495</v>
      </c>
      <c r="B43" s="2" t="s">
        <v>15</v>
      </c>
      <c r="C43" s="1" t="s">
        <v>16</v>
      </c>
      <c r="D43" s="43">
        <v>1495</v>
      </c>
      <c r="E43" s="1" t="s">
        <v>90</v>
      </c>
      <c r="F43" s="1" t="s">
        <v>17</v>
      </c>
      <c r="G43" s="1" t="str">
        <f>IF(SUMIFS(Dados!$A:$A,Dados!$C:$C,'IDGF-Mai'!$D:$D,Dados!$B:$B,'IDGF-Mai'!$N$2)=0,"SEM MOVIMENTO","AVALIADO")</f>
        <v>SEM MOVIMENTO</v>
      </c>
      <c r="H43" s="42" t="s">
        <v>348</v>
      </c>
      <c r="I43" s="9" t="str">
        <f>IF($G43="SEM MOVIMENTO","",IF(AND($G43="AVALIADO",SUMIFS(Dados!$A:$A,Dados!$C:$C,$D:$D,Dados!$B:$B,$N$2,Dados!$I:$I,$3:$3)&lt;&gt;0),SUMIFS(Dados!$F:$F,Dados!$C:$C,$D:$D,Dados!$B:$B,$N$2,Dados!$I:$I,$3:$3)%*$I$2,$I$2))</f>
        <v/>
      </c>
      <c r="J43" s="9" t="str">
        <f t="shared" si="0"/>
        <v/>
      </c>
      <c r="K43" s="9" t="str">
        <f>IF($G43="SEM MOVIMENTO","",IF(AND($G43="AVALIADO",SUMIFS(Dados!$A:$A,Dados!$C:$C,$D:$D,Dados!$B:$B,$N$2,Dados!$I:$I,$3:$3)&lt;&gt;0),SUMIFS(Dados!$F:$F,Dados!$C:$C,$D:$D,Dados!$B:$B,$N$2,Dados!$I:$I,$3:$3)%*$K$2,$K$2))</f>
        <v/>
      </c>
      <c r="L43" s="9" t="str">
        <f>IF($G43="SEM MOVIMENTO","",IF(AND($G43="AVALIADO",SUMIFS(Dados!$A:$A,Dados!$C:$C,$D:$D,Dados!$B:$B,$N$2,Dados!$I:$I,$3:$3)&lt;&gt;0),SUMIFS(Dados!$F:$F,Dados!$C:$C,$D:$D,Dados!$B:$B,$N$2,Dados!$I:$I,$3:$3)%*$L$2,$L$2))</f>
        <v/>
      </c>
      <c r="M43" s="9" t="str">
        <f>IF($G43="SEM MOVIMENTO","",IF(AND($G43="AVALIADO",SUMIFS(Dados!$A:$A,Dados!$C:$C,$D:$D,Dados!$B:$B,$N$2,Dados!$I:$I,$3:$3)&lt;&gt;0),SUMIFS(Dados!$F:$F,Dados!$C:$C,$D:$D,Dados!$B:$B,$N$2,Dados!$I:$I,$3:$3)%*$M$2,$M$2))</f>
        <v/>
      </c>
      <c r="N43" s="7">
        <f t="shared" si="1"/>
        <v>0</v>
      </c>
    </row>
    <row r="44" spans="1:14" ht="15.75" x14ac:dyDescent="0.25">
      <c r="A44" s="1">
        <v>1806</v>
      </c>
      <c r="B44" s="2" t="s">
        <v>4</v>
      </c>
      <c r="C44" s="1" t="s">
        <v>5</v>
      </c>
      <c r="D44" s="43">
        <v>1806</v>
      </c>
      <c r="E44" s="1" t="s">
        <v>89</v>
      </c>
      <c r="F44" s="1" t="s">
        <v>6</v>
      </c>
      <c r="G44" s="1" t="str">
        <f>IF(SUMIFS(Dados!$A:$A,Dados!$C:$C,'IDGF-Mai'!$D:$D,Dados!$B:$B,'IDGF-Mai'!$N$2)=0,"SEM MOVIMENTO","AVALIADO")</f>
        <v>SEM MOVIMENTO</v>
      </c>
      <c r="H44" s="42" t="s">
        <v>348</v>
      </c>
      <c r="I44" s="9" t="str">
        <f>IF($G44="SEM MOVIMENTO","",IF(AND($G44="AVALIADO",SUMIFS(Dados!$A:$A,Dados!$C:$C,$D:$D,Dados!$B:$B,$N$2,Dados!$I:$I,$3:$3)&lt;&gt;0),SUMIFS(Dados!$F:$F,Dados!$C:$C,$D:$D,Dados!$B:$B,$N$2,Dados!$I:$I,$3:$3)%*$I$2,$I$2))</f>
        <v/>
      </c>
      <c r="J44" s="9" t="str">
        <f t="shared" si="0"/>
        <v/>
      </c>
      <c r="K44" s="9" t="str">
        <f>IF($G44="SEM MOVIMENTO","",IF(AND($G44="AVALIADO",SUMIFS(Dados!$A:$A,Dados!$C:$C,$D:$D,Dados!$B:$B,$N$2,Dados!$I:$I,$3:$3)&lt;&gt;0),SUMIFS(Dados!$F:$F,Dados!$C:$C,$D:$D,Dados!$B:$B,$N$2,Dados!$I:$I,$3:$3)%*$K$2,$K$2))</f>
        <v/>
      </c>
      <c r="L44" s="9" t="str">
        <f>IF($G44="SEM MOVIMENTO","",IF(AND($G44="AVALIADO",SUMIFS(Dados!$A:$A,Dados!$C:$C,$D:$D,Dados!$B:$B,$N$2,Dados!$I:$I,$3:$3)&lt;&gt;0),SUMIFS(Dados!$F:$F,Dados!$C:$C,$D:$D,Dados!$B:$B,$N$2,Dados!$I:$I,$3:$3)%*$L$2,$L$2))</f>
        <v/>
      </c>
      <c r="M44" s="9" t="str">
        <f>IF($G44="SEM MOVIMENTO","",IF(AND($G44="AVALIADO",SUMIFS(Dados!$A:$A,Dados!$C:$C,$D:$D,Dados!$B:$B,$N$2,Dados!$I:$I,$3:$3)&lt;&gt;0),SUMIFS(Dados!$F:$F,Dados!$C:$C,$D:$D,Dados!$B:$B,$N$2,Dados!$I:$I,$3:$3)%*$M$2,$M$2))</f>
        <v/>
      </c>
      <c r="N44" s="7">
        <f t="shared" si="1"/>
        <v>0</v>
      </c>
    </row>
    <row r="45" spans="1:14" ht="15.75" x14ac:dyDescent="0.25">
      <c r="A45" s="1">
        <v>2040</v>
      </c>
      <c r="B45" s="2" t="s">
        <v>7</v>
      </c>
      <c r="C45" s="1" t="s">
        <v>8</v>
      </c>
      <c r="D45" s="43">
        <v>2040</v>
      </c>
      <c r="E45" s="1" t="s">
        <v>89</v>
      </c>
      <c r="F45" s="1" t="s">
        <v>6</v>
      </c>
      <c r="G45" s="1" t="str">
        <f>IF(SUMIFS(Dados!$A:$A,Dados!$C:$C,'IDGF-Mai'!$D:$D,Dados!$B:$B,'IDGF-Mai'!$N$2)=0,"SEM MOVIMENTO","AVALIADO")</f>
        <v>SEM MOVIMENTO</v>
      </c>
      <c r="H45" s="42" t="s">
        <v>348</v>
      </c>
      <c r="I45" s="9" t="str">
        <f>IF($G45="SEM MOVIMENTO","",IF(AND($G45="AVALIADO",SUMIFS(Dados!$A:$A,Dados!$C:$C,$D:$D,Dados!$B:$B,$N$2,Dados!$I:$I,$3:$3)&lt;&gt;0),SUMIFS(Dados!$F:$F,Dados!$C:$C,$D:$D,Dados!$B:$B,$N$2,Dados!$I:$I,$3:$3)%*$I$2,$I$2))</f>
        <v/>
      </c>
      <c r="J45" s="9" t="str">
        <f t="shared" si="0"/>
        <v/>
      </c>
      <c r="K45" s="9" t="str">
        <f>IF($G45="SEM MOVIMENTO","",IF(AND($G45="AVALIADO",SUMIFS(Dados!$A:$A,Dados!$C:$C,$D:$D,Dados!$B:$B,$N$2,Dados!$I:$I,$3:$3)&lt;&gt;0),SUMIFS(Dados!$F:$F,Dados!$C:$C,$D:$D,Dados!$B:$B,$N$2,Dados!$I:$I,$3:$3)%*$K$2,$K$2))</f>
        <v/>
      </c>
      <c r="L45" s="9" t="str">
        <f>IF($G45="SEM MOVIMENTO","",IF(AND($G45="AVALIADO",SUMIFS(Dados!$A:$A,Dados!$C:$C,$D:$D,Dados!$B:$B,$N$2,Dados!$I:$I,$3:$3)&lt;&gt;0),SUMIFS(Dados!$F:$F,Dados!$C:$C,$D:$D,Dados!$B:$B,$N$2,Dados!$I:$I,$3:$3)%*$L$2,$L$2))</f>
        <v/>
      </c>
      <c r="M45" s="9" t="str">
        <f>IF($G45="SEM MOVIMENTO","",IF(AND($G45="AVALIADO",SUMIFS(Dados!$A:$A,Dados!$C:$C,$D:$D,Dados!$B:$B,$N$2,Dados!$I:$I,$3:$3)&lt;&gt;0),SUMIFS(Dados!$F:$F,Dados!$C:$C,$D:$D,Dados!$B:$B,$N$2,Dados!$I:$I,$3:$3)%*$M$2,$M$2))</f>
        <v/>
      </c>
      <c r="N45" s="7">
        <f t="shared" si="1"/>
        <v>0</v>
      </c>
    </row>
    <row r="46" spans="1:14" ht="15.75" x14ac:dyDescent="0.25">
      <c r="A46" s="1">
        <v>1903</v>
      </c>
      <c r="B46" s="2" t="s">
        <v>99</v>
      </c>
      <c r="C46" s="1" t="s">
        <v>100</v>
      </c>
      <c r="D46" s="43">
        <v>1903</v>
      </c>
      <c r="E46" s="1" t="s">
        <v>89</v>
      </c>
      <c r="F46" s="1" t="s">
        <v>94</v>
      </c>
      <c r="G46" s="1" t="str">
        <f>IF(SUMIFS(Dados!$A:$A,Dados!$C:$C,'IDGF-Mai'!$D:$D,Dados!$B:$B,'IDGF-Mai'!$N$2)=0,"SEM MOVIMENTO","AVALIADO")</f>
        <v>SEM MOVIMENTO</v>
      </c>
      <c r="H46" s="42" t="s">
        <v>348</v>
      </c>
      <c r="I46" s="9" t="str">
        <f>IF($G46="SEM MOVIMENTO","",IF(AND($G46="AVALIADO",SUMIFS(Dados!$A:$A,Dados!$C:$C,$D:$D,Dados!$B:$B,$N$2,Dados!$I:$I,$3:$3)&lt;&gt;0),SUMIFS(Dados!$F:$F,Dados!$C:$C,$D:$D,Dados!$B:$B,$N$2,Dados!$I:$I,$3:$3)%*$I$2,$I$2))</f>
        <v/>
      </c>
      <c r="J46" s="9" t="str">
        <f t="shared" si="0"/>
        <v/>
      </c>
      <c r="K46" s="9" t="str">
        <f>IF($G46="SEM MOVIMENTO","",IF(AND($G46="AVALIADO",SUMIFS(Dados!$A:$A,Dados!$C:$C,$D:$D,Dados!$B:$B,$N$2,Dados!$I:$I,$3:$3)&lt;&gt;0),SUMIFS(Dados!$F:$F,Dados!$C:$C,$D:$D,Dados!$B:$B,$N$2,Dados!$I:$I,$3:$3)%*$K$2,$K$2))</f>
        <v/>
      </c>
      <c r="L46" s="9" t="str">
        <f>IF($G46="SEM MOVIMENTO","",IF(AND($G46="AVALIADO",SUMIFS(Dados!$A:$A,Dados!$C:$C,$D:$D,Dados!$B:$B,$N$2,Dados!$I:$I,$3:$3)&lt;&gt;0),SUMIFS(Dados!$F:$F,Dados!$C:$C,$D:$D,Dados!$B:$B,$N$2,Dados!$I:$I,$3:$3)%*$L$2,$L$2))</f>
        <v/>
      </c>
      <c r="M46" s="9" t="str">
        <f>IF($G46="SEM MOVIMENTO","",IF(AND($G46="AVALIADO",SUMIFS(Dados!$A:$A,Dados!$C:$C,$D:$D,Dados!$B:$B,$N$2,Dados!$I:$I,$3:$3)&lt;&gt;0),SUMIFS(Dados!$F:$F,Dados!$C:$C,$D:$D,Dados!$B:$B,$N$2,Dados!$I:$I,$3:$3)%*$M$2,$M$2))</f>
        <v/>
      </c>
      <c r="N46" s="7">
        <f t="shared" si="1"/>
        <v>0</v>
      </c>
    </row>
    <row r="47" spans="1:14" ht="15.75" x14ac:dyDescent="0.25">
      <c r="A47" s="1">
        <v>2541</v>
      </c>
      <c r="B47" s="2" t="s">
        <v>9</v>
      </c>
      <c r="C47" s="1" t="s">
        <v>10</v>
      </c>
      <c r="D47" s="43">
        <v>2541</v>
      </c>
      <c r="E47" s="1" t="s">
        <v>89</v>
      </c>
      <c r="F47" s="1" t="s">
        <v>6</v>
      </c>
      <c r="G47" s="1" t="str">
        <f>IF(SUMIFS(Dados!$A:$A,Dados!$C:$C,'IDGF-Mai'!$D:$D,Dados!$B:$B,'IDGF-Mai'!$N$2)=0,"SEM MOVIMENTO","AVALIADO")</f>
        <v>SEM MOVIMENTO</v>
      </c>
      <c r="H47" s="42" t="s">
        <v>348</v>
      </c>
      <c r="I47" s="9" t="str">
        <f>IF($G47="SEM MOVIMENTO","",IF(AND($G47="AVALIADO",SUMIFS(Dados!$A:$A,Dados!$C:$C,$D:$D,Dados!$B:$B,$N$2,Dados!$I:$I,$3:$3)&lt;&gt;0),SUMIFS(Dados!$F:$F,Dados!$C:$C,$D:$D,Dados!$B:$B,$N$2,Dados!$I:$I,$3:$3)%*$I$2,$I$2))</f>
        <v/>
      </c>
      <c r="J47" s="9" t="str">
        <f t="shared" si="0"/>
        <v/>
      </c>
      <c r="K47" s="9" t="str">
        <f>IF($G47="SEM MOVIMENTO","",IF(AND($G47="AVALIADO",SUMIFS(Dados!$A:$A,Dados!$C:$C,$D:$D,Dados!$B:$B,$N$2,Dados!$I:$I,$3:$3)&lt;&gt;0),SUMIFS(Dados!$F:$F,Dados!$C:$C,$D:$D,Dados!$B:$B,$N$2,Dados!$I:$I,$3:$3)%*$K$2,$K$2))</f>
        <v/>
      </c>
      <c r="L47" s="9" t="str">
        <f>IF($G47="SEM MOVIMENTO","",IF(AND($G47="AVALIADO",SUMIFS(Dados!$A:$A,Dados!$C:$C,$D:$D,Dados!$B:$B,$N$2,Dados!$I:$I,$3:$3)&lt;&gt;0),SUMIFS(Dados!$F:$F,Dados!$C:$C,$D:$D,Dados!$B:$B,$N$2,Dados!$I:$I,$3:$3)%*$L$2,$L$2))</f>
        <v/>
      </c>
      <c r="M47" s="9" t="str">
        <f>IF($G47="SEM MOVIMENTO","",IF(AND($G47="AVALIADO",SUMIFS(Dados!$A:$A,Dados!$C:$C,$D:$D,Dados!$B:$B,$N$2,Dados!$I:$I,$3:$3)&lt;&gt;0),SUMIFS(Dados!$F:$F,Dados!$C:$C,$D:$D,Dados!$B:$B,$N$2,Dados!$I:$I,$3:$3)%*$M$2,$M$2))</f>
        <v/>
      </c>
      <c r="N47" s="7">
        <f t="shared" si="1"/>
        <v>0</v>
      </c>
    </row>
    <row r="48" spans="1:14" ht="15.75" x14ac:dyDescent="0.25">
      <c r="A48" s="1">
        <v>1827</v>
      </c>
      <c r="B48" s="2" t="s">
        <v>13</v>
      </c>
      <c r="C48" s="1" t="s">
        <v>14</v>
      </c>
      <c r="D48" s="43">
        <v>1827</v>
      </c>
      <c r="E48" s="1" t="s">
        <v>89</v>
      </c>
      <c r="F48" s="1" t="s">
        <v>6</v>
      </c>
      <c r="G48" s="1" t="str">
        <f>IF(SUMIFS(Dados!$A:$A,Dados!$C:$C,'IDGF-Mai'!$D:$D,Dados!$B:$B,'IDGF-Mai'!$N$2)=0,"SEM MOVIMENTO","AVALIADO")</f>
        <v>SEM MOVIMENTO</v>
      </c>
      <c r="H48" s="42" t="s">
        <v>348</v>
      </c>
      <c r="I48" s="9" t="str">
        <f>IF($G48="SEM MOVIMENTO","",IF(AND($G48="AVALIADO",SUMIFS(Dados!$A:$A,Dados!$C:$C,$D:$D,Dados!$B:$B,$N$2,Dados!$I:$I,$3:$3)&lt;&gt;0),SUMIFS(Dados!$F:$F,Dados!$C:$C,$D:$D,Dados!$B:$B,$N$2,Dados!$I:$I,$3:$3)%*$I$2,$I$2))</f>
        <v/>
      </c>
      <c r="J48" s="9" t="str">
        <f t="shared" si="0"/>
        <v/>
      </c>
      <c r="K48" s="9" t="str">
        <f>IF($G48="SEM MOVIMENTO","",IF(AND($G48="AVALIADO",SUMIFS(Dados!$A:$A,Dados!$C:$C,$D:$D,Dados!$B:$B,$N$2,Dados!$I:$I,$3:$3)&lt;&gt;0),SUMIFS(Dados!$F:$F,Dados!$C:$C,$D:$D,Dados!$B:$B,$N$2,Dados!$I:$I,$3:$3)%*$K$2,$K$2))</f>
        <v/>
      </c>
      <c r="L48" s="9" t="str">
        <f>IF($G48="SEM MOVIMENTO","",IF(AND($G48="AVALIADO",SUMIFS(Dados!$A:$A,Dados!$C:$C,$D:$D,Dados!$B:$B,$N$2,Dados!$I:$I,$3:$3)&lt;&gt;0),SUMIFS(Dados!$F:$F,Dados!$C:$C,$D:$D,Dados!$B:$B,$N$2,Dados!$I:$I,$3:$3)%*$L$2,$L$2))</f>
        <v/>
      </c>
      <c r="M48" s="9" t="str">
        <f>IF($G48="SEM MOVIMENTO","",IF(AND($G48="AVALIADO",SUMIFS(Dados!$A:$A,Dados!$C:$C,$D:$D,Dados!$B:$B,$N$2,Dados!$I:$I,$3:$3)&lt;&gt;0),SUMIFS(Dados!$F:$F,Dados!$C:$C,$D:$D,Dados!$B:$B,$N$2,Dados!$I:$I,$3:$3)%*$M$2,$M$2))</f>
        <v/>
      </c>
      <c r="N48" s="7">
        <f t="shared" si="1"/>
        <v>0</v>
      </c>
    </row>
    <row r="49" spans="1:14" ht="15.75" x14ac:dyDescent="0.25">
      <c r="A49" s="1">
        <v>1280</v>
      </c>
      <c r="B49" s="2" t="s">
        <v>53</v>
      </c>
      <c r="C49" s="1" t="s">
        <v>54</v>
      </c>
      <c r="D49" s="43">
        <v>1280</v>
      </c>
      <c r="E49" s="1" t="s">
        <v>89</v>
      </c>
      <c r="F49" s="1" t="s">
        <v>55</v>
      </c>
      <c r="G49" s="1" t="str">
        <f>IF(SUMIFS(Dados!$A:$A,Dados!$C:$C,'IDGF-Mai'!$D:$D,Dados!$B:$B,'IDGF-Mai'!$N$2)=0,"SEM MOVIMENTO","AVALIADO")</f>
        <v>SEM MOVIMENTO</v>
      </c>
      <c r="H49" s="42" t="s">
        <v>348</v>
      </c>
      <c r="I49" s="9" t="str">
        <f>IF($G49="SEM MOVIMENTO","",IF(AND($G49="AVALIADO",SUMIFS(Dados!$A:$A,Dados!$C:$C,$D:$D,Dados!$B:$B,$N$2,Dados!$I:$I,$3:$3)&lt;&gt;0),SUMIFS(Dados!$F:$F,Dados!$C:$C,$D:$D,Dados!$B:$B,$N$2,Dados!$I:$I,$3:$3)%*$I$2,$I$2))</f>
        <v/>
      </c>
      <c r="J49" s="9"/>
      <c r="K49" s="9" t="str">
        <f>IF($G49="SEM MOVIMENTO","",IF(AND($G49="AVALIADO",SUMIFS(Dados!$A:$A,Dados!$C:$C,$D:$D,Dados!$B:$B,$N$2,Dados!$I:$I,$3:$3)&lt;&gt;0),SUMIFS(Dados!$F:$F,Dados!$C:$C,$D:$D,Dados!$B:$B,$N$2,Dados!$I:$I,$3:$3)%*$K$2,$K$2))</f>
        <v/>
      </c>
      <c r="L49" s="9" t="str">
        <f>IF($G49="SEM MOVIMENTO","",IF(AND($G49="AVALIADO",SUMIFS(Dados!$A:$A,Dados!$C:$C,$D:$D,Dados!$B:$B,$N$2,Dados!$I:$I,$3:$3)&lt;&gt;0),SUMIFS(Dados!$F:$F,Dados!$C:$C,$D:$D,Dados!$B:$B,$N$2,Dados!$I:$I,$3:$3)%*$L$2,$L$2))</f>
        <v/>
      </c>
      <c r="M49" s="9" t="str">
        <f>IF($G49="SEM MOVIMENTO","",IF(AND($G49="AVALIADO",SUMIFS(Dados!$A:$A,Dados!$C:$C,$D:$D,Dados!$B:$B,$N$2,Dados!$I:$I,$3:$3)&lt;&gt;0),SUMIFS(Dados!$F:$F,Dados!$C:$C,$D:$D,Dados!$B:$B,$N$2,Dados!$I:$I,$3:$3)%*$M$2,$M$2))</f>
        <v/>
      </c>
      <c r="N49" s="7">
        <f t="shared" si="1"/>
        <v>0</v>
      </c>
    </row>
    <row r="50" spans="1:14" ht="15.75" x14ac:dyDescent="0.25">
      <c r="A50" s="1">
        <v>1402</v>
      </c>
      <c r="B50" s="2" t="s">
        <v>56</v>
      </c>
      <c r="C50" s="1" t="s">
        <v>57</v>
      </c>
      <c r="D50" s="43">
        <v>1402</v>
      </c>
      <c r="E50" s="1" t="s">
        <v>89</v>
      </c>
      <c r="F50" s="1" t="s">
        <v>58</v>
      </c>
      <c r="G50" s="1" t="str">
        <f>IF(SUMIFS(Dados!$A:$A,Dados!$C:$C,'IDGF-Mai'!$D:$D,Dados!$B:$B,'IDGF-Mai'!$N$2)=0,"SEM MOVIMENTO","AVALIADO")</f>
        <v>SEM MOVIMENTO</v>
      </c>
      <c r="H50" s="42" t="s">
        <v>348</v>
      </c>
      <c r="I50" s="9" t="str">
        <f>IF($G50="SEM MOVIMENTO","",IF(AND($G50="AVALIADO",SUMIFS(Dados!$A:$A,Dados!$C:$C,$D:$D,Dados!$B:$B,$N$2,Dados!$I:$I,$3:$3)&lt;&gt;0),SUMIFS(Dados!$F:$F,Dados!$C:$C,$D:$D,Dados!$B:$B,$N$2,Dados!$I:$I,$3:$3)%*$I$2,$I$2))</f>
        <v/>
      </c>
      <c r="J50" s="9"/>
      <c r="K50" s="9" t="str">
        <f>IF($G50="SEM MOVIMENTO","",IF(AND($G50="AVALIADO",SUMIFS(Dados!$A:$A,Dados!$C:$C,$D:$D,Dados!$B:$B,$N$2,Dados!$I:$I,$3:$3)&lt;&gt;0),SUMIFS(Dados!$F:$F,Dados!$C:$C,$D:$D,Dados!$B:$B,$N$2,Dados!$I:$I,$3:$3)%*$K$2,$K$2))</f>
        <v/>
      </c>
      <c r="L50" s="9" t="str">
        <f>IF($G50="SEM MOVIMENTO","",IF(AND($G50="AVALIADO",SUMIFS(Dados!$A:$A,Dados!$C:$C,$D:$D,Dados!$B:$B,$N$2,Dados!$I:$I,$3:$3)&lt;&gt;0),SUMIFS(Dados!$F:$F,Dados!$C:$C,$D:$D,Dados!$B:$B,$N$2,Dados!$I:$I,$3:$3)%*$L$2,$L$2))</f>
        <v/>
      </c>
      <c r="M50" s="9" t="str">
        <f>IF($G50="SEM MOVIMENTO","",IF(AND($G50="AVALIADO",SUMIFS(Dados!$A:$A,Dados!$C:$C,$D:$D,Dados!$B:$B,$N$2,Dados!$I:$I,$3:$3)&lt;&gt;0),SUMIFS(Dados!$F:$F,Dados!$C:$C,$D:$D,Dados!$B:$B,$N$2,Dados!$I:$I,$3:$3)%*$M$2,$M$2))</f>
        <v/>
      </c>
      <c r="N50" s="7">
        <f t="shared" si="1"/>
        <v>0</v>
      </c>
    </row>
    <row r="51" spans="1:14" ht="15.75" x14ac:dyDescent="0.25">
      <c r="A51" s="1">
        <v>1032</v>
      </c>
      <c r="B51" s="2" t="s">
        <v>11</v>
      </c>
      <c r="C51" s="1" t="s">
        <v>12</v>
      </c>
      <c r="D51" s="44">
        <v>1032</v>
      </c>
      <c r="E51" s="1" t="s">
        <v>89</v>
      </c>
      <c r="F51" s="1" t="s">
        <v>6</v>
      </c>
      <c r="G51" s="1" t="s">
        <v>321</v>
      </c>
      <c r="H51" s="42" t="s">
        <v>348</v>
      </c>
      <c r="I51" s="9" t="str">
        <f>IF($G51="SEM MOVIMENTO","",IF(AND($G51="AVALIADO",SUMIFS(Dados!$A:$A,Dados!$C:$C,$D:$D,Dados!$B:$B,$N$2,Dados!$I:$I,$3:$3)&lt;&gt;0),SUMIFS(Dados!$F:$F,Dados!$C:$C,$D:$D,Dados!$B:$B,$N$2,Dados!$I:$I,$3:$3)%*$I$2,$I$2))</f>
        <v/>
      </c>
      <c r="J51" s="9" t="str">
        <f t="shared" si="0"/>
        <v/>
      </c>
      <c r="K51" s="9" t="str">
        <f>IF($G51="SEM MOVIMENTO","",IF(AND($G51="AVALIADO",SUMIFS(Dados!$A:$A,Dados!$C:$C,$D:$D,Dados!$B:$B,$N$2,Dados!$I:$I,$3:$3)&lt;&gt;0),SUMIFS(Dados!$F:$F,Dados!$C:$C,$D:$D,Dados!$B:$B,$N$2,Dados!$I:$I,$3:$3)%*$K$2,$K$2))</f>
        <v/>
      </c>
      <c r="L51" s="9" t="str">
        <f>IF($G51="SEM MOVIMENTO","",IF(AND($G51="AVALIADO",SUMIFS(Dados!$A:$A,Dados!$C:$C,$D:$D,Dados!$B:$B,$N$2,Dados!$I:$I,$3:$3)&lt;&gt;0),SUMIFS(Dados!$F:$F,Dados!$C:$C,$D:$D,Dados!$B:$B,$N$2,Dados!$I:$I,$3:$3)%*$L$2,$L$2))</f>
        <v/>
      </c>
      <c r="M51" s="9" t="str">
        <f>IF($G51="SEM MOVIMENTO","",IF(AND($G51="AVALIADO",SUMIFS(Dados!$A:$A,Dados!$C:$C,$D:$D,Dados!$B:$B,$N$2,Dados!$I:$I,$3:$3)&lt;&gt;0),SUMIFS(Dados!$F:$F,Dados!$C:$C,$D:$D,Dados!$B:$B,$N$2,Dados!$I:$I,$3:$3)%*$M$2,$M$2))</f>
        <v/>
      </c>
      <c r="N51" s="7">
        <f t="shared" si="1"/>
        <v>0</v>
      </c>
    </row>
    <row r="52" spans="1:14" ht="15.75" x14ac:dyDescent="0.25">
      <c r="A52" s="1">
        <v>1219</v>
      </c>
      <c r="B52" s="3" t="s">
        <v>68</v>
      </c>
      <c r="C52" s="1" t="s">
        <v>69</v>
      </c>
      <c r="D52" s="43">
        <v>1219</v>
      </c>
      <c r="E52" s="1" t="s">
        <v>91</v>
      </c>
      <c r="F52" s="1" t="s">
        <v>70</v>
      </c>
      <c r="G52" s="1" t="str">
        <f>IF(SUMIFS(Dados!$A:$A,Dados!$C:$C,'IDGF-Mai'!$D:$D,Dados!$B:$B,'IDGF-Mai'!$N$2)=0,"SEM MOVIMENTO","AVALIADO")</f>
        <v>SEM MOVIMENTO</v>
      </c>
      <c r="H52" s="42" t="s">
        <v>348</v>
      </c>
      <c r="I52" s="9" t="str">
        <f>IF($G52="SEM MOVIMENTO","",IF(AND($G52="AVALIADO",SUMIFS(Dados!$A:$A,Dados!$C:$C,$D:$D,Dados!$B:$B,$N$2,Dados!$I:$I,$3:$3)&lt;&gt;0),SUMIFS(Dados!$F:$F,Dados!$C:$C,$D:$D,Dados!$B:$B,$N$2,Dados!$I:$I,$3:$3)%*$I$2,$I$2))</f>
        <v/>
      </c>
      <c r="J52" s="9" t="str">
        <f t="shared" si="0"/>
        <v/>
      </c>
      <c r="K52" s="9" t="str">
        <f>IF($G52="SEM MOVIMENTO","",IF(AND($G52="AVALIADO",SUMIFS(Dados!$A:$A,Dados!$C:$C,$D:$D,Dados!$B:$B,$N$2,Dados!$I:$I,$3:$3)&lt;&gt;0),SUMIFS(Dados!$F:$F,Dados!$C:$C,$D:$D,Dados!$B:$B,$N$2,Dados!$I:$I,$3:$3)%*$K$2,$K$2))</f>
        <v/>
      </c>
      <c r="L52" s="9" t="str">
        <f>IF($G52="SEM MOVIMENTO","",IF(AND($G52="AVALIADO",SUMIFS(Dados!$A:$A,Dados!$C:$C,$D:$D,Dados!$B:$B,$N$2,Dados!$I:$I,$3:$3)&lt;&gt;0),SUMIFS(Dados!$F:$F,Dados!$C:$C,$D:$D,Dados!$B:$B,$N$2,Dados!$I:$I,$3:$3)%*$L$2,$L$2))</f>
        <v/>
      </c>
      <c r="M52" s="9" t="str">
        <f>IF($G52="SEM MOVIMENTO","",IF(AND($G52="AVALIADO",SUMIFS(Dados!$A:$A,Dados!$C:$C,$D:$D,Dados!$B:$B,$N$2,Dados!$I:$I,$3:$3)&lt;&gt;0),SUMIFS(Dados!$F:$F,Dados!$C:$C,$D:$D,Dados!$B:$B,$N$2,Dados!$I:$I,$3:$3)%*$M$2,$M$2))</f>
        <v/>
      </c>
      <c r="N52" s="7">
        <f t="shared" si="1"/>
        <v>0</v>
      </c>
    </row>
    <row r="53" spans="1:14" ht="15.75" x14ac:dyDescent="0.25">
      <c r="A53" s="1">
        <v>1295</v>
      </c>
      <c r="B53" s="3" t="s">
        <v>73</v>
      </c>
      <c r="C53" s="1" t="s">
        <v>74</v>
      </c>
      <c r="D53" s="43">
        <v>1295</v>
      </c>
      <c r="E53" s="1" t="s">
        <v>90</v>
      </c>
      <c r="F53" s="1" t="s">
        <v>75</v>
      </c>
      <c r="G53" s="1" t="str">
        <f>IF(SUMIFS(Dados!$A:$A,Dados!$C:$C,'IDGF-Mai'!$D:$D,Dados!$B:$B,'IDGF-Mai'!$N$2)=0,"SEM MOVIMENTO","AVALIADO")</f>
        <v>SEM MOVIMENTO</v>
      </c>
      <c r="H53" s="42" t="s">
        <v>348</v>
      </c>
      <c r="I53" s="9" t="str">
        <f>IF($G53="SEM MOVIMENTO","",IF(AND($G53="AVALIADO",SUMIFS(Dados!$A:$A,Dados!$C:$C,$D:$D,Dados!$B:$B,$N$2,Dados!$I:$I,$3:$3)&lt;&gt;0),SUMIFS(Dados!$F:$F,Dados!$C:$C,$D:$D,Dados!$B:$B,$N$2,Dados!$I:$I,$3:$3)%*$I$2,$I$2))</f>
        <v/>
      </c>
      <c r="J53" s="9" t="str">
        <f t="shared" si="0"/>
        <v/>
      </c>
      <c r="K53" s="9" t="str">
        <f>IF($G53="SEM MOVIMENTO","",IF(AND($G53="AVALIADO",SUMIFS(Dados!$A:$A,Dados!$C:$C,$D:$D,Dados!$B:$B,$N$2,Dados!$I:$I,$3:$3)&lt;&gt;0),SUMIFS(Dados!$F:$F,Dados!$C:$C,$D:$D,Dados!$B:$B,$N$2,Dados!$I:$I,$3:$3)%*$K$2,$K$2))</f>
        <v/>
      </c>
      <c r="L53" s="9" t="str">
        <f>IF($G53="SEM MOVIMENTO","",IF(AND($G53="AVALIADO",SUMIFS(Dados!$A:$A,Dados!$C:$C,$D:$D,Dados!$B:$B,$N$2,Dados!$I:$I,$3:$3)&lt;&gt;0),SUMIFS(Dados!$F:$F,Dados!$C:$C,$D:$D,Dados!$B:$B,$N$2,Dados!$I:$I,$3:$3)%*$L$2,$L$2))</f>
        <v/>
      </c>
      <c r="M53" s="9" t="str">
        <f>IF($G53="SEM MOVIMENTO","",IF(AND($G53="AVALIADO",SUMIFS(Dados!$A:$A,Dados!$C:$C,$D:$D,Dados!$B:$B,$N$2,Dados!$I:$I,$3:$3)&lt;&gt;0),SUMIFS(Dados!$F:$F,Dados!$C:$C,$D:$D,Dados!$B:$B,$N$2,Dados!$I:$I,$3:$3)%*$M$2,$M$2))</f>
        <v/>
      </c>
      <c r="N53" s="7">
        <f t="shared" si="1"/>
        <v>0</v>
      </c>
    </row>
    <row r="54" spans="1:14" ht="15.75" x14ac:dyDescent="0.25">
      <c r="A54" s="1">
        <v>1796</v>
      </c>
      <c r="B54" s="2" t="s">
        <v>59</v>
      </c>
      <c r="C54" s="1" t="s">
        <v>60</v>
      </c>
      <c r="D54" s="43">
        <v>1796</v>
      </c>
      <c r="E54" s="1" t="s">
        <v>91</v>
      </c>
      <c r="F54" s="1" t="s">
        <v>61</v>
      </c>
      <c r="G54" s="1" t="str">
        <f>IF(SUMIFS(Dados!$A:$A,Dados!$C:$C,'IDGF-Mai'!$D:$D,Dados!$B:$B,'IDGF-Mai'!$N$2)=0,"SEM MOVIMENTO","AVALIADO")</f>
        <v>SEM MOVIMENTO</v>
      </c>
      <c r="H54" s="42" t="s">
        <v>348</v>
      </c>
      <c r="I54" s="9" t="str">
        <f>IF($G54="SEM MOVIMENTO","",IF(AND($G54="AVALIADO",SUMIFS(Dados!$A:$A,Dados!$C:$C,$D:$D,Dados!$B:$B,$N$2,Dados!$I:$I,$3:$3)&lt;&gt;0),SUMIFS(Dados!$F:$F,Dados!$C:$C,$D:$D,Dados!$B:$B,$N$2,Dados!$I:$I,$3:$3)%*$I$2,$I$2))</f>
        <v/>
      </c>
      <c r="J54" s="9" t="str">
        <f t="shared" si="0"/>
        <v/>
      </c>
      <c r="K54" s="9" t="str">
        <f>IF($G54="SEM MOVIMENTO","",IF(AND($G54="AVALIADO",SUMIFS(Dados!$A:$A,Dados!$C:$C,$D:$D,Dados!$B:$B,$N$2,Dados!$I:$I,$3:$3)&lt;&gt;0),SUMIFS(Dados!$F:$F,Dados!$C:$C,$D:$D,Dados!$B:$B,$N$2,Dados!$I:$I,$3:$3)%*$K$2,$K$2))</f>
        <v/>
      </c>
      <c r="L54" s="9" t="str">
        <f>IF($G54="SEM MOVIMENTO","",IF(AND($G54="AVALIADO",SUMIFS(Dados!$A:$A,Dados!$C:$C,$D:$D,Dados!$B:$B,$N$2,Dados!$I:$I,$3:$3)&lt;&gt;0),SUMIFS(Dados!$F:$F,Dados!$C:$C,$D:$D,Dados!$B:$B,$N$2,Dados!$I:$I,$3:$3)%*$L$2,$L$2))</f>
        <v/>
      </c>
      <c r="M54" s="9" t="str">
        <f>IF($G54="SEM MOVIMENTO","",IF(AND($G54="AVALIADO",SUMIFS(Dados!$A:$A,Dados!$C:$C,$D:$D,Dados!$B:$B,$N$2,Dados!$I:$I,$3:$3)&lt;&gt;0),SUMIFS(Dados!$F:$F,Dados!$C:$C,$D:$D,Dados!$B:$B,$N$2,Dados!$I:$I,$3:$3)%*$M$2,$M$2))</f>
        <v/>
      </c>
      <c r="N54" s="7">
        <f t="shared" si="1"/>
        <v>0</v>
      </c>
    </row>
    <row r="55" spans="1:14" ht="15.75" x14ac:dyDescent="0.25">
      <c r="A55" s="1">
        <v>2041</v>
      </c>
      <c r="B55" s="2" t="s">
        <v>65</v>
      </c>
      <c r="C55" s="1" t="s">
        <v>66</v>
      </c>
      <c r="D55" s="43">
        <v>2041</v>
      </c>
      <c r="E55" s="1" t="s">
        <v>91</v>
      </c>
      <c r="F55" s="1" t="s">
        <v>67</v>
      </c>
      <c r="G55" s="1" t="str">
        <f>IF(SUMIFS(Dados!$A:$A,Dados!$C:$C,'IDGF-Mai'!$D:$D,Dados!$B:$B,'IDGF-Mai'!$N$2)=0,"SEM MOVIMENTO","AVALIADO")</f>
        <v>SEM MOVIMENTO</v>
      </c>
      <c r="H55" s="42" t="s">
        <v>348</v>
      </c>
      <c r="I55" s="9" t="str">
        <f>IF($G55="SEM MOVIMENTO","",IF(AND($G55="AVALIADO",SUMIFS(Dados!$A:$A,Dados!$C:$C,$D:$D,Dados!$B:$B,$N$2,Dados!$I:$I,$3:$3)&lt;&gt;0),SUMIFS(Dados!$F:$F,Dados!$C:$C,$D:$D,Dados!$B:$B,$N$2,Dados!$I:$I,$3:$3)%*$I$2,$I$2))</f>
        <v/>
      </c>
      <c r="J55" s="9" t="str">
        <f t="shared" si="0"/>
        <v/>
      </c>
      <c r="K55" s="9" t="str">
        <f>IF($G55="SEM MOVIMENTO","",IF(AND($G55="AVALIADO",SUMIFS(Dados!$A:$A,Dados!$C:$C,$D:$D,Dados!$B:$B,$N$2,Dados!$I:$I,$3:$3)&lt;&gt;0),SUMIFS(Dados!$F:$F,Dados!$C:$C,$D:$D,Dados!$B:$B,$N$2,Dados!$I:$I,$3:$3)%*$K$2,$K$2))</f>
        <v/>
      </c>
      <c r="L55" s="9" t="str">
        <f>IF($G55="SEM MOVIMENTO","",IF(AND($G55="AVALIADO",SUMIFS(Dados!$A:$A,Dados!$C:$C,$D:$D,Dados!$B:$B,$N$2,Dados!$I:$I,$3:$3)&lt;&gt;0),SUMIFS(Dados!$F:$F,Dados!$C:$C,$D:$D,Dados!$B:$B,$N$2,Dados!$I:$I,$3:$3)%*$L$2,$L$2))</f>
        <v/>
      </c>
      <c r="M55" s="9" t="str">
        <f>IF($G55="SEM MOVIMENTO","",IF(AND($G55="AVALIADO",SUMIFS(Dados!$A:$A,Dados!$C:$C,$D:$D,Dados!$B:$B,$N$2,Dados!$I:$I,$3:$3)&lt;&gt;0),SUMIFS(Dados!$F:$F,Dados!$C:$C,$D:$D,Dados!$B:$B,$N$2,Dados!$I:$I,$3:$3)%*$M$2,$M$2))</f>
        <v/>
      </c>
      <c r="N55" s="7">
        <f t="shared" si="1"/>
        <v>0</v>
      </c>
    </row>
    <row r="56" spans="1:14" ht="15.75" x14ac:dyDescent="0.25">
      <c r="A56" s="1">
        <v>3085</v>
      </c>
      <c r="B56" s="2" t="s">
        <v>36</v>
      </c>
      <c r="C56" s="1" t="s">
        <v>37</v>
      </c>
      <c r="D56" s="44">
        <v>3085</v>
      </c>
      <c r="E56" s="1" t="s">
        <v>91</v>
      </c>
      <c r="F56" s="1" t="s">
        <v>35</v>
      </c>
      <c r="G56" s="1" t="str">
        <f>IF(SUMIFS(Dados!$A:$A,Dados!$C:$C,'IDGF-Mai'!$D:$D,Dados!$B:$B,'IDGF-Mai'!$N$2)=0,"SEM MOVIMENTO","AVALIADO")</f>
        <v>SEM MOVIMENTO</v>
      </c>
      <c r="H56" s="42" t="s">
        <v>348</v>
      </c>
      <c r="I56" s="9" t="str">
        <f>IF($G56="SEM MOVIMENTO","",IF(AND($G56="AVALIADO",SUMIFS(Dados!$A:$A,Dados!$C:$C,$D:$D,Dados!$B:$B,$N$2,Dados!$I:$I,$3:$3)&lt;&gt;0),SUMIFS(Dados!$F:$F,Dados!$C:$C,$D:$D,Dados!$B:$B,$N$2,Dados!$I:$I,$3:$3)%*$I$2,$I$2))</f>
        <v/>
      </c>
      <c r="J56" s="9" t="str">
        <f t="shared" si="0"/>
        <v/>
      </c>
      <c r="K56" s="9" t="str">
        <f>IF($G56="SEM MOVIMENTO","",IF(AND($G56="AVALIADO",SUMIFS(Dados!$A:$A,Dados!$C:$C,$D:$D,Dados!$B:$B,$N$2,Dados!$I:$I,$3:$3)&lt;&gt;0),SUMIFS(Dados!$F:$F,Dados!$C:$C,$D:$D,Dados!$B:$B,$N$2,Dados!$I:$I,$3:$3)%*$K$2,$K$2))</f>
        <v/>
      </c>
      <c r="L56" s="9" t="str">
        <f>IF($G56="SEM MOVIMENTO","",IF(AND($G56="AVALIADO",SUMIFS(Dados!$A:$A,Dados!$C:$C,$D:$D,Dados!$B:$B,$N$2,Dados!$I:$I,$3:$3)&lt;&gt;0),SUMIFS(Dados!$F:$F,Dados!$C:$C,$D:$D,Dados!$B:$B,$N$2,Dados!$I:$I,$3:$3)%*$L$2,$L$2))</f>
        <v/>
      </c>
      <c r="M56" s="9" t="str">
        <f>IF($G56="SEM MOVIMENTO","",IF(AND($G56="AVALIADO",SUMIFS(Dados!$A:$A,Dados!$C:$C,$D:$D,Dados!$B:$B,$N$2,Dados!$I:$I,$3:$3)&lt;&gt;0),SUMIFS(Dados!$F:$F,Dados!$C:$C,$D:$D,Dados!$B:$B,$N$2,Dados!$I:$I,$3:$3)%*$M$2,$M$2))</f>
        <v/>
      </c>
      <c r="N56" s="7">
        <f t="shared" si="1"/>
        <v>0</v>
      </c>
    </row>
  </sheetData>
  <autoFilter ref="A3:N56" xr:uid="{00000000-0009-0000-0000-000008000000}"/>
  <mergeCells count="1">
    <mergeCell ref="B1:B2"/>
  </mergeCells>
  <conditionalFormatting sqref="N4:N1048576">
    <cfRule type="cellIs" dxfId="35" priority="1" operator="between">
      <formula>0.69</formula>
      <formula>0.01</formula>
    </cfRule>
    <cfRule type="cellIs" dxfId="34" priority="2" operator="between">
      <formula>0.7</formula>
      <formula>0.79</formula>
    </cfRule>
    <cfRule type="cellIs" dxfId="33" priority="3" operator="between">
      <formula>0.8</formula>
      <formula>0.89</formula>
    </cfRule>
    <cfRule type="cellIs" dxfId="32" priority="4" operator="greaterThanOrEqual">
      <formula>0.9</formula>
    </cfRule>
  </conditionalFormatting>
  <pageMargins left="0.25" right="0.25" top="0.75" bottom="0.75" header="0.3" footer="0.3"/>
  <pageSetup paperSize="9" scale="61" fitToHeight="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56"/>
  <sheetViews>
    <sheetView showGridLines="0" topLeftCell="D1" zoomScale="115" zoomScaleNormal="115" workbookViewId="0">
      <pane ySplit="3" topLeftCell="A4" activePane="bottomLeft" state="frozen"/>
      <selection activeCell="D13" sqref="D13"/>
      <selection pane="bottomLeft" activeCell="D13" sqref="D13"/>
    </sheetView>
  </sheetViews>
  <sheetFormatPr defaultRowHeight="15" x14ac:dyDescent="0.25"/>
  <cols>
    <col min="2" max="2" width="45.7109375" customWidth="1"/>
    <col min="3" max="3" width="18" bestFit="1" customWidth="1"/>
    <col min="4" max="4" width="8.7109375" customWidth="1"/>
    <col min="5" max="5" width="14.42578125" bestFit="1" customWidth="1"/>
    <col min="6" max="6" width="25" customWidth="1"/>
    <col min="7" max="7" width="18.140625" bestFit="1" customWidth="1"/>
    <col min="8" max="8" width="12.7109375" style="10" customWidth="1"/>
    <col min="9" max="12" width="12.7109375" customWidth="1"/>
    <col min="13" max="13" width="15.140625" customWidth="1"/>
    <col min="14" max="14" width="12.7109375" customWidth="1"/>
  </cols>
  <sheetData>
    <row r="1" spans="1:14" ht="24.75" customHeight="1" thickBot="1" x14ac:dyDescent="0.3">
      <c r="B1" s="127" t="s">
        <v>145</v>
      </c>
      <c r="N1" s="20" t="s">
        <v>235</v>
      </c>
    </row>
    <row r="2" spans="1:14" s="5" customFormat="1" ht="32.1" customHeight="1" thickBot="1" x14ac:dyDescent="0.25">
      <c r="B2" s="128"/>
      <c r="H2" s="21">
        <v>0.15</v>
      </c>
      <c r="I2" s="21">
        <v>0.15</v>
      </c>
      <c r="J2" s="39">
        <v>0.3</v>
      </c>
      <c r="K2" s="40">
        <v>0.2</v>
      </c>
      <c r="L2" s="40">
        <v>0.3</v>
      </c>
      <c r="M2" s="41">
        <v>0.2</v>
      </c>
      <c r="N2" s="19">
        <v>45444</v>
      </c>
    </row>
    <row r="3" spans="1:14" ht="32.1" customHeight="1" x14ac:dyDescent="0.25">
      <c r="A3" s="4" t="s">
        <v>2</v>
      </c>
      <c r="B3" s="4" t="s">
        <v>0</v>
      </c>
      <c r="C3" s="4" t="s">
        <v>1</v>
      </c>
      <c r="D3" s="4" t="s">
        <v>2</v>
      </c>
      <c r="E3" s="4" t="s">
        <v>88</v>
      </c>
      <c r="F3" s="4" t="s">
        <v>3</v>
      </c>
      <c r="G3" s="4" t="s">
        <v>234</v>
      </c>
      <c r="H3" s="6" t="s">
        <v>295</v>
      </c>
      <c r="I3" s="6" t="s">
        <v>142</v>
      </c>
      <c r="J3" s="38" t="s">
        <v>290</v>
      </c>
      <c r="K3" s="38" t="s">
        <v>141</v>
      </c>
      <c r="L3" s="38" t="s">
        <v>140</v>
      </c>
      <c r="M3" s="38" t="s">
        <v>143</v>
      </c>
      <c r="N3" s="6" t="s">
        <v>144</v>
      </c>
    </row>
    <row r="4" spans="1:14" ht="15.75" x14ac:dyDescent="0.25">
      <c r="A4" s="1">
        <v>1030</v>
      </c>
      <c r="B4" s="2" t="s">
        <v>27</v>
      </c>
      <c r="C4" s="1" t="s">
        <v>28</v>
      </c>
      <c r="D4" s="43">
        <v>1030</v>
      </c>
      <c r="E4" s="1" t="s">
        <v>90</v>
      </c>
      <c r="F4" s="1" t="s">
        <v>29</v>
      </c>
      <c r="G4" s="1" t="str">
        <f>IF(SUMIFS(Dados!$A:$A,Dados!$C:$C,'IDGF-Jun'!$D:$D,Dados!$B:$B,'IDGF-Jun'!$N$2)=0,"SEM MOVIMENTO","AVALIADO")</f>
        <v>SEM MOVIMENTO</v>
      </c>
      <c r="H4" s="42" t="s">
        <v>348</v>
      </c>
      <c r="I4" s="9" t="str">
        <f>IF($G4="SEM MOVIMENTO","",IF(AND($G4="AVALIADO",SUMIFS(Dados!$A:$A,Dados!$C:$C,$D:$D,Dados!$B:$B,$N$2,Dados!$I:$I,$3:$3)&lt;&gt;0),SUMIFS(Dados!$F:$F,Dados!$C:$C,$D:$D,Dados!$B:$B,$N$2,Dados!$I:$I,$3:$3)%*$I$2,$I$2))</f>
        <v/>
      </c>
      <c r="J4" s="9" t="str">
        <f t="shared" ref="J4:J56" si="0">IFERROR(H4+I4,"")</f>
        <v/>
      </c>
      <c r="K4" s="9" t="str">
        <f>IF($G4="SEM MOVIMENTO","",IF(AND($G4="AVALIADO",SUMIFS(Dados!$A:$A,Dados!$C:$C,$D:$D,Dados!$B:$B,$N$2,Dados!$I:$I,$3:$3)&lt;&gt;0),SUMIFS(Dados!$F:$F,Dados!$C:$C,$D:$D,Dados!$B:$B,$N$2,Dados!$I:$I,$3:$3)%*$K$2,$K$2))</f>
        <v/>
      </c>
      <c r="L4" s="9" t="str">
        <f>IF($G4="SEM MOVIMENTO","",IF(AND($G4="AVALIADO",SUMIFS(Dados!$A:$A,Dados!$C:$C,$D:$D,Dados!$B:$B,$N$2,Dados!$I:$I,$3:$3)&lt;&gt;0),SUMIFS(Dados!$F:$F,Dados!$C:$C,$D:$D,Dados!$B:$B,$N$2,Dados!$I:$I,$3:$3)%*$L$2,$L$2))</f>
        <v/>
      </c>
      <c r="M4" s="9" t="str">
        <f>IF($G4="SEM MOVIMENTO","",IF(AND($G4="AVALIADO",SUMIFS(Dados!$A:$A,Dados!$C:$C,$D:$D,Dados!$B:$B,$N$2,Dados!$I:$I,$3:$3)&lt;&gt;0),SUMIFS(Dados!$F:$F,Dados!$C:$C,$D:$D,Dados!$B:$B,$N$2,Dados!$I:$I,$3:$3)%*$M$2,$M$2))</f>
        <v/>
      </c>
      <c r="N4" s="7">
        <f t="shared" ref="N4:N56" si="1">SUM(J4:M4)</f>
        <v>0</v>
      </c>
    </row>
    <row r="5" spans="1:14" ht="15.75" x14ac:dyDescent="0.25">
      <c r="A5" s="1">
        <v>1221</v>
      </c>
      <c r="B5" s="2" t="s">
        <v>105</v>
      </c>
      <c r="C5" s="1" t="s">
        <v>106</v>
      </c>
      <c r="D5" s="43">
        <v>1221</v>
      </c>
      <c r="E5" s="1" t="s">
        <v>89</v>
      </c>
      <c r="F5" s="1" t="s">
        <v>94</v>
      </c>
      <c r="G5" s="1" t="str">
        <f>IF(SUMIFS(Dados!$A:$A,Dados!$C:$C,'IDGF-Jun'!$D:$D,Dados!$B:$B,'IDGF-Jun'!$N$2)=0,"SEM MOVIMENTO","AVALIADO")</f>
        <v>SEM MOVIMENTO</v>
      </c>
      <c r="H5" s="42" t="s">
        <v>348</v>
      </c>
      <c r="I5" s="9" t="str">
        <f>IF($G5="SEM MOVIMENTO","",IF(AND($G5="AVALIADO",SUMIFS(Dados!$A:$A,Dados!$C:$C,$D:$D,Dados!$B:$B,$N$2,Dados!$I:$I,$3:$3)&lt;&gt;0),SUMIFS(Dados!$F:$F,Dados!$C:$C,$D:$D,Dados!$B:$B,$N$2,Dados!$I:$I,$3:$3)%*$I$2,$I$2))</f>
        <v/>
      </c>
      <c r="J5" s="9" t="str">
        <f t="shared" si="0"/>
        <v/>
      </c>
      <c r="K5" s="9" t="str">
        <f>IF($G5="SEM MOVIMENTO","",IF(AND($G5="AVALIADO",SUMIFS(Dados!$A:$A,Dados!$C:$C,$D:$D,Dados!$B:$B,$N$2,Dados!$I:$I,$3:$3)&lt;&gt;0),SUMIFS(Dados!$F:$F,Dados!$C:$C,$D:$D,Dados!$B:$B,$N$2,Dados!$I:$I,$3:$3)%*$K$2,$K$2))</f>
        <v/>
      </c>
      <c r="L5" s="9" t="str">
        <f>IF($G5="SEM MOVIMENTO","",IF(AND($G5="AVALIADO",SUMIFS(Dados!$A:$A,Dados!$C:$C,$D:$D,Dados!$B:$B,$N$2,Dados!$I:$I,$3:$3)&lt;&gt;0),SUMIFS(Dados!$F:$F,Dados!$C:$C,$D:$D,Dados!$B:$B,$N$2,Dados!$I:$I,$3:$3)%*$L$2,$L$2))</f>
        <v/>
      </c>
      <c r="M5" s="9" t="str">
        <f>IF($G5="SEM MOVIMENTO","",IF(AND($G5="AVALIADO",SUMIFS(Dados!$A:$A,Dados!$C:$C,$D:$D,Dados!$B:$B,$N$2,Dados!$I:$I,$3:$3)&lt;&gt;0),SUMIFS(Dados!$F:$F,Dados!$C:$C,$D:$D,Dados!$B:$B,$N$2,Dados!$I:$I,$3:$3)%*$M$2,$M$2))</f>
        <v/>
      </c>
      <c r="N5" s="7">
        <f t="shared" si="1"/>
        <v>0</v>
      </c>
    </row>
    <row r="6" spans="1:14" ht="15.75" x14ac:dyDescent="0.25">
      <c r="A6" s="1">
        <v>1184</v>
      </c>
      <c r="B6" s="3" t="s">
        <v>76</v>
      </c>
      <c r="C6" s="1" t="s">
        <v>77</v>
      </c>
      <c r="D6" s="43">
        <v>1184</v>
      </c>
      <c r="E6" s="1" t="s">
        <v>90</v>
      </c>
      <c r="F6" s="1" t="s">
        <v>64</v>
      </c>
      <c r="G6" s="1" t="str">
        <f>IF(SUMIFS(Dados!$A:$A,Dados!$C:$C,'IDGF-Jun'!$D:$D,Dados!$B:$B,'IDGF-Jun'!$N$2)=0,"SEM MOVIMENTO","AVALIADO")</f>
        <v>SEM MOVIMENTO</v>
      </c>
      <c r="H6" s="42" t="s">
        <v>348</v>
      </c>
      <c r="I6" s="9" t="str">
        <f>IF($G6="SEM MOVIMENTO","",IF(AND($G6="AVALIADO",SUMIFS(Dados!$A:$A,Dados!$C:$C,$D:$D,Dados!$B:$B,$N$2,Dados!$I:$I,$3:$3)&lt;&gt;0),SUMIFS(Dados!$F:$F,Dados!$C:$C,$D:$D,Dados!$B:$B,$N$2,Dados!$I:$I,$3:$3)%*$I$2,$I$2))</f>
        <v/>
      </c>
      <c r="J6" s="9" t="str">
        <f t="shared" si="0"/>
        <v/>
      </c>
      <c r="K6" s="9" t="str">
        <f>IF($G6="SEM MOVIMENTO","",IF(AND($G6="AVALIADO",SUMIFS(Dados!$A:$A,Dados!$C:$C,$D:$D,Dados!$B:$B,$N$2,Dados!$I:$I,$3:$3)&lt;&gt;0),SUMIFS(Dados!$F:$F,Dados!$C:$C,$D:$D,Dados!$B:$B,$N$2,Dados!$I:$I,$3:$3)%*$K$2,$K$2))</f>
        <v/>
      </c>
      <c r="L6" s="9" t="str">
        <f>IF($G6="SEM MOVIMENTO","",IF(AND($G6="AVALIADO",SUMIFS(Dados!$A:$A,Dados!$C:$C,$D:$D,Dados!$B:$B,$N$2,Dados!$I:$I,$3:$3)&lt;&gt;0),SUMIFS(Dados!$F:$F,Dados!$C:$C,$D:$D,Dados!$B:$B,$N$2,Dados!$I:$I,$3:$3)%*$L$2,$L$2))</f>
        <v/>
      </c>
      <c r="M6" s="9" t="str">
        <f>IF($G6="SEM MOVIMENTO","",IF(AND($G6="AVALIADO",SUMIFS(Dados!$A:$A,Dados!$C:$C,$D:$D,Dados!$B:$B,$N$2,Dados!$I:$I,$3:$3)&lt;&gt;0),SUMIFS(Dados!$F:$F,Dados!$C:$C,$D:$D,Dados!$B:$B,$N$2,Dados!$I:$I,$3:$3)%*$M$2,$M$2))</f>
        <v/>
      </c>
      <c r="N6" s="7">
        <f t="shared" si="1"/>
        <v>0</v>
      </c>
    </row>
    <row r="7" spans="1:14" s="10" customFormat="1" ht="15.75" x14ac:dyDescent="0.25">
      <c r="A7" s="1">
        <v>2175</v>
      </c>
      <c r="B7" s="2" t="s">
        <v>109</v>
      </c>
      <c r="C7" s="1" t="s">
        <v>110</v>
      </c>
      <c r="D7" s="43">
        <v>2175</v>
      </c>
      <c r="E7" s="1" t="s">
        <v>89</v>
      </c>
      <c r="F7" s="1" t="s">
        <v>94</v>
      </c>
      <c r="G7" s="1" t="str">
        <f>IF(SUMIFS(Dados!$A:$A,Dados!$C:$C,'IDGF-Jun'!$D:$D,Dados!$B:$B,'IDGF-Jun'!$N$2)=0,"SEM MOVIMENTO","AVALIADO")</f>
        <v>SEM MOVIMENTO</v>
      </c>
      <c r="H7" s="42" t="s">
        <v>348</v>
      </c>
      <c r="I7" s="9" t="str">
        <f>IF($G7="SEM MOVIMENTO","",IF(AND($G7="AVALIADO",SUMIFS(Dados!$A:$A,Dados!$C:$C,$D:$D,Dados!$B:$B,$N$2,Dados!$I:$I,$3:$3)&lt;&gt;0),SUMIFS(Dados!$F:$F,Dados!$C:$C,$D:$D,Dados!$B:$B,$N$2,Dados!$I:$I,$3:$3)%*$I$2,$I$2))</f>
        <v/>
      </c>
      <c r="J7" s="9" t="str">
        <f t="shared" si="0"/>
        <v/>
      </c>
      <c r="K7" s="9" t="str">
        <f>IF($G7="SEM MOVIMENTO","",IF(AND($G7="AVALIADO",SUMIFS(Dados!$A:$A,Dados!$C:$C,$D:$D,Dados!$B:$B,$N$2,Dados!$I:$I,$3:$3)&lt;&gt;0),SUMIFS(Dados!$F:$F,Dados!$C:$C,$D:$D,Dados!$B:$B,$N$2,Dados!$I:$I,$3:$3)%*$K$2,$K$2))</f>
        <v/>
      </c>
      <c r="L7" s="9" t="str">
        <f>IF($G7="SEM MOVIMENTO","",IF(AND($G7="AVALIADO",SUMIFS(Dados!$A:$A,Dados!$C:$C,$D:$D,Dados!$B:$B,$N$2,Dados!$I:$I,$3:$3)&lt;&gt;0),SUMIFS(Dados!$F:$F,Dados!$C:$C,$D:$D,Dados!$B:$B,$N$2,Dados!$I:$I,$3:$3)%*$L$2,$L$2))</f>
        <v/>
      </c>
      <c r="M7" s="9" t="str">
        <f>IF($G7="SEM MOVIMENTO","",IF(AND($G7="AVALIADO",SUMIFS(Dados!$A:$A,Dados!$C:$C,$D:$D,Dados!$B:$B,$N$2,Dados!$I:$I,$3:$3)&lt;&gt;0),SUMIFS(Dados!$F:$F,Dados!$C:$C,$D:$D,Dados!$B:$B,$N$2,Dados!$I:$I,$3:$3)%*$M$2,$M$2))</f>
        <v/>
      </c>
      <c r="N7" s="7">
        <f t="shared" si="1"/>
        <v>0</v>
      </c>
    </row>
    <row r="8" spans="1:14" ht="15.75" x14ac:dyDescent="0.25">
      <c r="A8" s="1">
        <v>1239</v>
      </c>
      <c r="B8" s="2" t="s">
        <v>33</v>
      </c>
      <c r="C8" s="1" t="s">
        <v>34</v>
      </c>
      <c r="D8" s="43">
        <v>1239</v>
      </c>
      <c r="E8" s="1" t="s">
        <v>91</v>
      </c>
      <c r="F8" s="1" t="s">
        <v>35</v>
      </c>
      <c r="G8" s="1" t="str">
        <f>IF(SUMIFS(Dados!$A:$A,Dados!$C:$C,'IDGF-Jun'!$D:$D,Dados!$B:$B,'IDGF-Jun'!$N$2)=0,"SEM MOVIMENTO","AVALIADO")</f>
        <v>SEM MOVIMENTO</v>
      </c>
      <c r="H8" s="42" t="s">
        <v>348</v>
      </c>
      <c r="I8" s="9" t="str">
        <f>IF($G8="SEM MOVIMENTO","",IF(AND($G8="AVALIADO",SUMIFS(Dados!$A:$A,Dados!$C:$C,$D:$D,Dados!$B:$B,$N$2,Dados!$I:$I,$3:$3)&lt;&gt;0),SUMIFS(Dados!$F:$F,Dados!$C:$C,$D:$D,Dados!$B:$B,$N$2,Dados!$I:$I,$3:$3)%*$I$2,$I$2))</f>
        <v/>
      </c>
      <c r="J8" s="9" t="str">
        <f t="shared" si="0"/>
        <v/>
      </c>
      <c r="K8" s="9" t="str">
        <f>IF($G8="SEM MOVIMENTO","",IF(AND($G8="AVALIADO",SUMIFS(Dados!$A:$A,Dados!$C:$C,$D:$D,Dados!$B:$B,$N$2,Dados!$I:$I,$3:$3)&lt;&gt;0),SUMIFS(Dados!$F:$F,Dados!$C:$C,$D:$D,Dados!$B:$B,$N$2,Dados!$I:$I,$3:$3)%*$K$2,$K$2))</f>
        <v/>
      </c>
      <c r="L8" s="9" t="str">
        <f>IF($G8="SEM MOVIMENTO","",IF(AND($G8="AVALIADO",SUMIFS(Dados!$A:$A,Dados!$C:$C,$D:$D,Dados!$B:$B,$N$2,Dados!$I:$I,$3:$3)&lt;&gt;0),SUMIFS(Dados!$F:$F,Dados!$C:$C,$D:$D,Dados!$B:$B,$N$2,Dados!$I:$I,$3:$3)%*$L$2,$L$2))</f>
        <v/>
      </c>
      <c r="M8" s="9" t="str">
        <f>IF($G8="SEM MOVIMENTO","",IF(AND($G8="AVALIADO",SUMIFS(Dados!$A:$A,Dados!$C:$C,$D:$D,Dados!$B:$B,$N$2,Dados!$I:$I,$3:$3)&lt;&gt;0),SUMIFS(Dados!$F:$F,Dados!$C:$C,$D:$D,Dados!$B:$B,$N$2,Dados!$I:$I,$3:$3)%*$M$2,$M$2))</f>
        <v/>
      </c>
      <c r="N8" s="7">
        <f t="shared" si="1"/>
        <v>0</v>
      </c>
    </row>
    <row r="9" spans="1:14" ht="15.75" x14ac:dyDescent="0.25">
      <c r="A9" s="1">
        <v>1329</v>
      </c>
      <c r="B9" s="2" t="s">
        <v>101</v>
      </c>
      <c r="C9" s="1" t="s">
        <v>102</v>
      </c>
      <c r="D9" s="43">
        <v>1329</v>
      </c>
      <c r="E9" s="1" t="s">
        <v>89</v>
      </c>
      <c r="F9" s="1" t="s">
        <v>94</v>
      </c>
      <c r="G9" s="1" t="str">
        <f>IF(SUMIFS(Dados!$A:$A,Dados!$C:$C,'IDGF-Jun'!$D:$D,Dados!$B:$B,'IDGF-Jun'!$N$2)=0,"SEM MOVIMENTO","AVALIADO")</f>
        <v>SEM MOVIMENTO</v>
      </c>
      <c r="H9" s="42" t="s">
        <v>348</v>
      </c>
      <c r="I9" s="9" t="str">
        <f>IF($G9="SEM MOVIMENTO","",IF(AND($G9="AVALIADO",SUMIFS(Dados!$A:$A,Dados!$C:$C,$D:$D,Dados!$B:$B,$N$2,Dados!$I:$I,$3:$3)&lt;&gt;0),SUMIFS(Dados!$F:$F,Dados!$C:$C,$D:$D,Dados!$B:$B,$N$2,Dados!$I:$I,$3:$3)%*$I$2,$I$2))</f>
        <v/>
      </c>
      <c r="J9" s="9" t="str">
        <f t="shared" si="0"/>
        <v/>
      </c>
      <c r="K9" s="9" t="str">
        <f>IF($G9="SEM MOVIMENTO","",IF(AND($G9="AVALIADO",SUMIFS(Dados!$A:$A,Dados!$C:$C,$D:$D,Dados!$B:$B,$N$2,Dados!$I:$I,$3:$3)&lt;&gt;0),SUMIFS(Dados!$F:$F,Dados!$C:$C,$D:$D,Dados!$B:$B,$N$2,Dados!$I:$I,$3:$3)%*$K$2,$K$2))</f>
        <v/>
      </c>
      <c r="L9" s="9" t="str">
        <f>IF($G9="SEM MOVIMENTO","",IF(AND($G9="AVALIADO",SUMIFS(Dados!$A:$A,Dados!$C:$C,$D:$D,Dados!$B:$B,$N$2,Dados!$I:$I,$3:$3)&lt;&gt;0),SUMIFS(Dados!$F:$F,Dados!$C:$C,$D:$D,Dados!$B:$B,$N$2,Dados!$I:$I,$3:$3)%*$L$2,$L$2))</f>
        <v/>
      </c>
      <c r="M9" s="9" t="str">
        <f>IF($G9="SEM MOVIMENTO","",IF(AND($G9="AVALIADO",SUMIFS(Dados!$A:$A,Dados!$C:$C,$D:$D,Dados!$B:$B,$N$2,Dados!$I:$I,$3:$3)&lt;&gt;0),SUMIFS(Dados!$F:$F,Dados!$C:$C,$D:$D,Dados!$B:$B,$N$2,Dados!$I:$I,$3:$3)%*$M$2,$M$2))</f>
        <v/>
      </c>
      <c r="N9" s="7">
        <f t="shared" si="1"/>
        <v>0</v>
      </c>
    </row>
    <row r="10" spans="1:14" ht="15.75" x14ac:dyDescent="0.25">
      <c r="A10" s="1">
        <v>1183</v>
      </c>
      <c r="B10" s="2" t="s">
        <v>111</v>
      </c>
      <c r="C10" s="1" t="s">
        <v>112</v>
      </c>
      <c r="D10" s="43">
        <v>1183</v>
      </c>
      <c r="E10" s="1" t="s">
        <v>138</v>
      </c>
      <c r="F10" s="1" t="s">
        <v>134</v>
      </c>
      <c r="G10" s="1" t="str">
        <f>IF(SUMIFS(Dados!$A:$A,Dados!$C:$C,'IDGF-Jun'!$D:$D,Dados!$B:$B,'IDGF-Jun'!$N$2)=0,"SEM MOVIMENTO","AVALIADO")</f>
        <v>SEM MOVIMENTO</v>
      </c>
      <c r="H10" s="42" t="s">
        <v>348</v>
      </c>
      <c r="I10" s="9" t="str">
        <f>IF($G10="SEM MOVIMENTO","",IF(AND($G10="AVALIADO",SUMIFS(Dados!$A:$A,Dados!$C:$C,$D:$D,Dados!$B:$B,$N$2,Dados!$I:$I,$3:$3)&lt;&gt;0),SUMIFS(Dados!$F:$F,Dados!$C:$C,$D:$D,Dados!$B:$B,$N$2,Dados!$I:$I,$3:$3)%*$I$2,$I$2))</f>
        <v/>
      </c>
      <c r="J10" s="9" t="str">
        <f t="shared" si="0"/>
        <v/>
      </c>
      <c r="K10" s="9" t="str">
        <f>IF($G10="SEM MOVIMENTO","",IF(AND($G10="AVALIADO",SUMIFS(Dados!$A:$A,Dados!$C:$C,$D:$D,Dados!$B:$B,$N$2,Dados!$I:$I,$3:$3)&lt;&gt;0),SUMIFS(Dados!$F:$F,Dados!$C:$C,$D:$D,Dados!$B:$B,$N$2,Dados!$I:$I,$3:$3)%*$K$2,$K$2))</f>
        <v/>
      </c>
      <c r="L10" s="9" t="str">
        <f>IF($G10="SEM MOVIMENTO","",IF(AND($G10="AVALIADO",SUMIFS(Dados!$A:$A,Dados!$C:$C,$D:$D,Dados!$B:$B,$N$2,Dados!$I:$I,$3:$3)&lt;&gt;0),SUMIFS(Dados!$F:$F,Dados!$C:$C,$D:$D,Dados!$B:$B,$N$2,Dados!$I:$I,$3:$3)%*$L$2,$L$2))</f>
        <v/>
      </c>
      <c r="M10" s="9" t="str">
        <f>IF($G10="SEM MOVIMENTO","",IF(AND($G10="AVALIADO",SUMIFS(Dados!$A:$A,Dados!$C:$C,$D:$D,Dados!$B:$B,$N$2,Dados!$I:$I,$3:$3)&lt;&gt;0),SUMIFS(Dados!$F:$F,Dados!$C:$C,$D:$D,Dados!$B:$B,$N$2,Dados!$I:$I,$3:$3)%*$M$2,$M$2))</f>
        <v/>
      </c>
      <c r="N10" s="7">
        <f t="shared" si="1"/>
        <v>0</v>
      </c>
    </row>
    <row r="11" spans="1:14" ht="15.75" x14ac:dyDescent="0.25">
      <c r="A11" s="1">
        <v>1171</v>
      </c>
      <c r="B11" s="2" t="s">
        <v>95</v>
      </c>
      <c r="C11" s="1" t="s">
        <v>96</v>
      </c>
      <c r="D11" s="43">
        <v>1171</v>
      </c>
      <c r="E11" s="1" t="s">
        <v>89</v>
      </c>
      <c r="F11" s="1" t="s">
        <v>94</v>
      </c>
      <c r="G11" s="1" t="str">
        <f>IF(SUMIFS(Dados!$A:$A,Dados!$C:$C,'IDGF-Jun'!$D:$D,Dados!$B:$B,'IDGF-Jun'!$N$2)=0,"SEM MOVIMENTO","AVALIADO")</f>
        <v>SEM MOVIMENTO</v>
      </c>
      <c r="H11" s="42" t="s">
        <v>348</v>
      </c>
      <c r="I11" s="9" t="str">
        <f>IF($G11="SEM MOVIMENTO","",IF(AND($G11="AVALIADO",SUMIFS(Dados!$A:$A,Dados!$C:$C,$D:$D,Dados!$B:$B,$N$2,Dados!$I:$I,$3:$3)&lt;&gt;0),SUMIFS(Dados!$F:$F,Dados!$C:$C,$D:$D,Dados!$B:$B,$N$2,Dados!$I:$I,$3:$3)%*$I$2,$I$2))</f>
        <v/>
      </c>
      <c r="J11" s="9" t="str">
        <f t="shared" si="0"/>
        <v/>
      </c>
      <c r="K11" s="9" t="str">
        <f>IF($G11="SEM MOVIMENTO","",IF(AND($G11="AVALIADO",SUMIFS(Dados!$A:$A,Dados!$C:$C,$D:$D,Dados!$B:$B,$N$2,Dados!$I:$I,$3:$3)&lt;&gt;0),SUMIFS(Dados!$F:$F,Dados!$C:$C,$D:$D,Dados!$B:$B,$N$2,Dados!$I:$I,$3:$3)%*$K$2,$K$2))</f>
        <v/>
      </c>
      <c r="L11" s="9" t="str">
        <f>IF($G11="SEM MOVIMENTO","",IF(AND($G11="AVALIADO",SUMIFS(Dados!$A:$A,Dados!$C:$C,$D:$D,Dados!$B:$B,$N$2,Dados!$I:$I,$3:$3)&lt;&gt;0),SUMIFS(Dados!$F:$F,Dados!$C:$C,$D:$D,Dados!$B:$B,$N$2,Dados!$I:$I,$3:$3)%*$L$2,$L$2))</f>
        <v/>
      </c>
      <c r="M11" s="9" t="str">
        <f>IF($G11="SEM MOVIMENTO","",IF(AND($G11="AVALIADO",SUMIFS(Dados!$A:$A,Dados!$C:$C,$D:$D,Dados!$B:$B,$N$2,Dados!$I:$I,$3:$3)&lt;&gt;0),SUMIFS(Dados!$F:$F,Dados!$C:$C,$D:$D,Dados!$B:$B,$N$2,Dados!$I:$I,$3:$3)%*$M$2,$M$2))</f>
        <v/>
      </c>
      <c r="N11" s="7">
        <f t="shared" si="1"/>
        <v>0</v>
      </c>
    </row>
    <row r="12" spans="1:14" ht="15.75" x14ac:dyDescent="0.25">
      <c r="A12" s="1">
        <v>2729</v>
      </c>
      <c r="B12" s="2" t="s">
        <v>320</v>
      </c>
      <c r="C12" s="1" t="s">
        <v>121</v>
      </c>
      <c r="D12" s="43">
        <v>1164</v>
      </c>
      <c r="E12" s="1" t="s">
        <v>138</v>
      </c>
      <c r="F12" s="1" t="s">
        <v>136</v>
      </c>
      <c r="G12" s="1" t="str">
        <f>IF(SUMIFS(Dados!$A:$A,Dados!$C:$C,'IDGF-Jun'!$D:$D,Dados!$B:$B,'IDGF-Jun'!$N$2)=0,"SEM MOVIMENTO","AVALIADO")</f>
        <v>SEM MOVIMENTO</v>
      </c>
      <c r="H12" s="42" t="s">
        <v>348</v>
      </c>
      <c r="I12" s="9" t="str">
        <f>IF($G12="SEM MOVIMENTO","",IF(AND($G12="AVALIADO",SUMIFS(Dados!$A:$A,Dados!$C:$C,$D:$D,Dados!$B:$B,$N$2,Dados!$I:$I,$3:$3)&lt;&gt;0),SUMIFS(Dados!$F:$F,Dados!$C:$C,$D:$D,Dados!$B:$B,$N$2,Dados!$I:$I,$3:$3)%*$I$2,$I$2))</f>
        <v/>
      </c>
      <c r="J12" s="9" t="str">
        <f t="shared" si="0"/>
        <v/>
      </c>
      <c r="K12" s="9" t="str">
        <f>IF($G12="SEM MOVIMENTO","",IF(AND($G12="AVALIADO",SUMIFS(Dados!$A:$A,Dados!$C:$C,$D:$D,Dados!$B:$B,$N$2,Dados!$I:$I,$3:$3)&lt;&gt;0),SUMIFS(Dados!$F:$F,Dados!$C:$C,$D:$D,Dados!$B:$B,$N$2,Dados!$I:$I,$3:$3)%*$K$2,$K$2))</f>
        <v/>
      </c>
      <c r="L12" s="9" t="str">
        <f>IF($G12="SEM MOVIMENTO","",IF(AND($G12="AVALIADO",SUMIFS(Dados!$A:$A,Dados!$C:$C,$D:$D,Dados!$B:$B,$N$2,Dados!$I:$I,$3:$3)&lt;&gt;0),SUMIFS(Dados!$F:$F,Dados!$C:$C,$D:$D,Dados!$B:$B,$N$2,Dados!$I:$I,$3:$3)%*$L$2,$L$2))</f>
        <v/>
      </c>
      <c r="M12" s="9" t="str">
        <f>IF($G12="SEM MOVIMENTO","",IF(AND($G12="AVALIADO",SUMIFS(Dados!$A:$A,Dados!$C:$C,$D:$D,Dados!$B:$B,$N$2,Dados!$I:$I,$3:$3)&lt;&gt;0),SUMIFS(Dados!$F:$F,Dados!$C:$C,$D:$D,Dados!$B:$B,$N$2,Dados!$I:$I,$3:$3)%*$M$2,$M$2))</f>
        <v/>
      </c>
      <c r="N12" s="7">
        <f t="shared" si="1"/>
        <v>0</v>
      </c>
    </row>
    <row r="13" spans="1:14" ht="15.75" x14ac:dyDescent="0.25">
      <c r="A13" s="1">
        <v>1482</v>
      </c>
      <c r="B13" s="2" t="s">
        <v>92</v>
      </c>
      <c r="C13" s="1" t="s">
        <v>93</v>
      </c>
      <c r="D13" s="43">
        <v>1482</v>
      </c>
      <c r="E13" s="1" t="s">
        <v>89</v>
      </c>
      <c r="F13" s="1" t="s">
        <v>94</v>
      </c>
      <c r="G13" s="1" t="str">
        <f>IF(SUMIFS(Dados!$A:$A,Dados!$C:$C,'IDGF-Jun'!$D:$D,Dados!$B:$B,'IDGF-Jun'!$N$2)=0,"SEM MOVIMENTO","AVALIADO")</f>
        <v>SEM MOVIMENTO</v>
      </c>
      <c r="H13" s="42" t="s">
        <v>348</v>
      </c>
      <c r="I13" s="9" t="str">
        <f>IF($G13="SEM MOVIMENTO","",IF(AND($G13="AVALIADO",SUMIFS(Dados!$A:$A,Dados!$C:$C,$D:$D,Dados!$B:$B,$N$2,Dados!$I:$I,$3:$3)&lt;&gt;0),SUMIFS(Dados!$F:$F,Dados!$C:$C,$D:$D,Dados!$B:$B,$N$2,Dados!$I:$I,$3:$3)%*$I$2,$I$2))</f>
        <v/>
      </c>
      <c r="J13" s="9" t="str">
        <f t="shared" si="0"/>
        <v/>
      </c>
      <c r="K13" s="9" t="str">
        <f>IF($G13="SEM MOVIMENTO","",IF(AND($G13="AVALIADO",SUMIFS(Dados!$A:$A,Dados!$C:$C,$D:$D,Dados!$B:$B,$N$2,Dados!$I:$I,$3:$3)&lt;&gt;0),SUMIFS(Dados!$F:$F,Dados!$C:$C,$D:$D,Dados!$B:$B,$N$2,Dados!$I:$I,$3:$3)%*$K$2,$K$2))</f>
        <v/>
      </c>
      <c r="L13" s="9" t="str">
        <f>IF($G13="SEM MOVIMENTO","",IF(AND($G13="AVALIADO",SUMIFS(Dados!$A:$A,Dados!$C:$C,$D:$D,Dados!$B:$B,$N$2,Dados!$I:$I,$3:$3)&lt;&gt;0),SUMIFS(Dados!$F:$F,Dados!$C:$C,$D:$D,Dados!$B:$B,$N$2,Dados!$I:$I,$3:$3)%*$L$2,$L$2))</f>
        <v/>
      </c>
      <c r="M13" s="9" t="str">
        <f>IF($G13="SEM MOVIMENTO","",IF(AND($G13="AVALIADO",SUMIFS(Dados!$A:$A,Dados!$C:$C,$D:$D,Dados!$B:$B,$N$2,Dados!$I:$I,$3:$3)&lt;&gt;0),SUMIFS(Dados!$F:$F,Dados!$C:$C,$D:$D,Dados!$B:$B,$N$2,Dados!$I:$I,$3:$3)%*$M$2,$M$2))</f>
        <v/>
      </c>
      <c r="N13" s="7">
        <f t="shared" si="1"/>
        <v>0</v>
      </c>
    </row>
    <row r="14" spans="1:14" ht="15.75" x14ac:dyDescent="0.25">
      <c r="A14" s="1">
        <v>1320</v>
      </c>
      <c r="B14" s="2" t="s">
        <v>97</v>
      </c>
      <c r="C14" s="1" t="s">
        <v>98</v>
      </c>
      <c r="D14" s="43">
        <v>1320</v>
      </c>
      <c r="E14" s="1" t="s">
        <v>89</v>
      </c>
      <c r="F14" s="1" t="s">
        <v>94</v>
      </c>
      <c r="G14" s="1" t="str">
        <f>IF(SUMIFS(Dados!$A:$A,Dados!$C:$C,'IDGF-Jun'!$D:$D,Dados!$B:$B,'IDGF-Jun'!$N$2)=0,"SEM MOVIMENTO","AVALIADO")</f>
        <v>SEM MOVIMENTO</v>
      </c>
      <c r="H14" s="42" t="s">
        <v>348</v>
      </c>
      <c r="I14" s="9" t="str">
        <f>IF($G14="SEM MOVIMENTO","",IF(AND($G14="AVALIADO",SUMIFS(Dados!$A:$A,Dados!$C:$C,$D:$D,Dados!$B:$B,$N$2,Dados!$I:$I,$3:$3)&lt;&gt;0),SUMIFS(Dados!$F:$F,Dados!$C:$C,$D:$D,Dados!$B:$B,$N$2,Dados!$I:$I,$3:$3)%*$I$2,$I$2))</f>
        <v/>
      </c>
      <c r="J14" s="9" t="str">
        <f t="shared" si="0"/>
        <v/>
      </c>
      <c r="K14" s="9" t="str">
        <f>IF($G14="SEM MOVIMENTO","",IF(AND($G14="AVALIADO",SUMIFS(Dados!$A:$A,Dados!$C:$C,$D:$D,Dados!$B:$B,$N$2,Dados!$I:$I,$3:$3)&lt;&gt;0),SUMIFS(Dados!$F:$F,Dados!$C:$C,$D:$D,Dados!$B:$B,$N$2,Dados!$I:$I,$3:$3)%*$K$2,$K$2))</f>
        <v/>
      </c>
      <c r="L14" s="9" t="str">
        <f>IF($G14="SEM MOVIMENTO","",IF(AND($G14="AVALIADO",SUMIFS(Dados!$A:$A,Dados!$C:$C,$D:$D,Dados!$B:$B,$N$2,Dados!$I:$I,$3:$3)&lt;&gt;0),SUMIFS(Dados!$F:$F,Dados!$C:$C,$D:$D,Dados!$B:$B,$N$2,Dados!$I:$I,$3:$3)%*$L$2,$L$2))</f>
        <v/>
      </c>
      <c r="M14" s="9" t="str">
        <f>IF($G14="SEM MOVIMENTO","",IF(AND($G14="AVALIADO",SUMIFS(Dados!$A:$A,Dados!$C:$C,$D:$D,Dados!$B:$B,$N$2,Dados!$I:$I,$3:$3)&lt;&gt;0),SUMIFS(Dados!$F:$F,Dados!$C:$C,$D:$D,Dados!$B:$B,$N$2,Dados!$I:$I,$3:$3)%*$M$2,$M$2))</f>
        <v/>
      </c>
      <c r="N14" s="7">
        <f t="shared" si="1"/>
        <v>0</v>
      </c>
    </row>
    <row r="15" spans="1:14" ht="15.75" x14ac:dyDescent="0.25">
      <c r="A15" s="1">
        <v>1875</v>
      </c>
      <c r="B15" s="2" t="s">
        <v>86</v>
      </c>
      <c r="C15" s="1" t="s">
        <v>87</v>
      </c>
      <c r="D15" s="43">
        <v>1875</v>
      </c>
      <c r="E15" s="1" t="s">
        <v>90</v>
      </c>
      <c r="F15" s="1" t="s">
        <v>80</v>
      </c>
      <c r="G15" s="1" t="str">
        <f>IF(SUMIFS(Dados!$A:$A,Dados!$C:$C,'IDGF-Jun'!$D:$D,Dados!$B:$B,'IDGF-Jun'!$N$2)=0,"SEM MOVIMENTO","AVALIADO")</f>
        <v>SEM MOVIMENTO</v>
      </c>
      <c r="H15" s="42" t="s">
        <v>348</v>
      </c>
      <c r="I15" s="9" t="str">
        <f>IF($G15="SEM MOVIMENTO","",IF(AND($G15="AVALIADO",SUMIFS(Dados!$A:$A,Dados!$C:$C,$D:$D,Dados!$B:$B,$N$2,Dados!$I:$I,$3:$3)&lt;&gt;0),SUMIFS(Dados!$F:$F,Dados!$C:$C,$D:$D,Dados!$B:$B,$N$2,Dados!$I:$I,$3:$3)%*$I$2,$I$2))</f>
        <v/>
      </c>
      <c r="J15" s="9" t="str">
        <f t="shared" si="0"/>
        <v/>
      </c>
      <c r="K15" s="9" t="str">
        <f>IF($G15="SEM MOVIMENTO","",IF(AND($G15="AVALIADO",SUMIFS(Dados!$A:$A,Dados!$C:$C,$D:$D,Dados!$B:$B,$N$2,Dados!$I:$I,$3:$3)&lt;&gt;0),SUMIFS(Dados!$F:$F,Dados!$C:$C,$D:$D,Dados!$B:$B,$N$2,Dados!$I:$I,$3:$3)%*$K$2,$K$2))</f>
        <v/>
      </c>
      <c r="L15" s="9" t="str">
        <f>IF($G15="SEM MOVIMENTO","",IF(AND($G15="AVALIADO",SUMIFS(Dados!$A:$A,Dados!$C:$C,$D:$D,Dados!$B:$B,$N$2,Dados!$I:$I,$3:$3)&lt;&gt;0),SUMIFS(Dados!$F:$F,Dados!$C:$C,$D:$D,Dados!$B:$B,$N$2,Dados!$I:$I,$3:$3)%*$L$2,$L$2))</f>
        <v/>
      </c>
      <c r="M15" s="9" t="str">
        <f>IF($G15="SEM MOVIMENTO","",IF(AND($G15="AVALIADO",SUMIFS(Dados!$A:$A,Dados!$C:$C,$D:$D,Dados!$B:$B,$N$2,Dados!$I:$I,$3:$3)&lt;&gt;0),SUMIFS(Dados!$F:$F,Dados!$C:$C,$D:$D,Dados!$B:$B,$N$2,Dados!$I:$I,$3:$3)%*$M$2,$M$2))</f>
        <v/>
      </c>
      <c r="N15" s="7">
        <f t="shared" si="1"/>
        <v>0</v>
      </c>
    </row>
    <row r="16" spans="1:14" ht="15.75" x14ac:dyDescent="0.25">
      <c r="A16" s="1">
        <v>1298</v>
      </c>
      <c r="B16" s="2" t="s">
        <v>30</v>
      </c>
      <c r="C16" s="1" t="s">
        <v>31</v>
      </c>
      <c r="D16" s="43">
        <v>1298</v>
      </c>
      <c r="E16" s="1" t="s">
        <v>90</v>
      </c>
      <c r="F16" s="1" t="s">
        <v>32</v>
      </c>
      <c r="G16" s="1" t="str">
        <f>IF(SUMIFS(Dados!$A:$A,Dados!$C:$C,'IDGF-Jun'!$D:$D,Dados!$B:$B,'IDGF-Jun'!$N$2)=0,"SEM MOVIMENTO","AVALIADO")</f>
        <v>SEM MOVIMENTO</v>
      </c>
      <c r="H16" s="42" t="s">
        <v>348</v>
      </c>
      <c r="I16" s="9" t="str">
        <f>IF($G16="SEM MOVIMENTO","",IF(AND($G16="AVALIADO",SUMIFS(Dados!$A:$A,Dados!$C:$C,$D:$D,Dados!$B:$B,$N$2,Dados!$I:$I,$3:$3)&lt;&gt;0),SUMIFS(Dados!$F:$F,Dados!$C:$C,$D:$D,Dados!$B:$B,$N$2,Dados!$I:$I,$3:$3)%*$I$2,$I$2))</f>
        <v/>
      </c>
      <c r="J16" s="9" t="str">
        <f t="shared" si="0"/>
        <v/>
      </c>
      <c r="K16" s="9" t="str">
        <f>IF($G16="SEM MOVIMENTO","",IF(AND($G16="AVALIADO",SUMIFS(Dados!$A:$A,Dados!$C:$C,$D:$D,Dados!$B:$B,$N$2,Dados!$I:$I,$3:$3)&lt;&gt;0),SUMIFS(Dados!$F:$F,Dados!$C:$C,$D:$D,Dados!$B:$B,$N$2,Dados!$I:$I,$3:$3)%*$K$2,$K$2))</f>
        <v/>
      </c>
      <c r="L16" s="9" t="str">
        <f>IF($G16="SEM MOVIMENTO","",IF(AND($G16="AVALIADO",SUMIFS(Dados!$A:$A,Dados!$C:$C,$D:$D,Dados!$B:$B,$N$2,Dados!$I:$I,$3:$3)&lt;&gt;0),SUMIFS(Dados!$F:$F,Dados!$C:$C,$D:$D,Dados!$B:$B,$N$2,Dados!$I:$I,$3:$3)%*$L$2,$L$2))</f>
        <v/>
      </c>
      <c r="M16" s="9" t="str">
        <f>IF($G16="SEM MOVIMENTO","",IF(AND($G16="AVALIADO",SUMIFS(Dados!$A:$A,Dados!$C:$C,$D:$D,Dados!$B:$B,$N$2,Dados!$I:$I,$3:$3)&lt;&gt;0),SUMIFS(Dados!$F:$F,Dados!$C:$C,$D:$D,Dados!$B:$B,$N$2,Dados!$I:$I,$3:$3)%*$M$2,$M$2))</f>
        <v/>
      </c>
      <c r="N16" s="7">
        <f t="shared" si="1"/>
        <v>0</v>
      </c>
    </row>
    <row r="17" spans="1:14" ht="15.75" x14ac:dyDescent="0.25">
      <c r="A17" s="1">
        <v>2972</v>
      </c>
      <c r="B17" s="2" t="s">
        <v>41</v>
      </c>
      <c r="C17" s="1" t="s">
        <v>42</v>
      </c>
      <c r="D17" s="43">
        <v>2972</v>
      </c>
      <c r="E17" s="1" t="s">
        <v>89</v>
      </c>
      <c r="F17" s="1" t="s">
        <v>43</v>
      </c>
      <c r="G17" s="1" t="str">
        <f>IF(SUMIFS(Dados!$A:$A,Dados!$C:$C,'IDGF-Jun'!$D:$D,Dados!$B:$B,'IDGF-Jun'!$N$2)=0,"SEM MOVIMENTO","AVALIADO")</f>
        <v>SEM MOVIMENTO</v>
      </c>
      <c r="H17" s="42" t="s">
        <v>348</v>
      </c>
      <c r="I17" s="9" t="str">
        <f>IF($G17="SEM MOVIMENTO","",IF(AND($G17="AVALIADO",SUMIFS(Dados!$A:$A,Dados!$C:$C,$D:$D,Dados!$B:$B,$N$2,Dados!$I:$I,$3:$3)&lt;&gt;0),SUMIFS(Dados!$F:$F,Dados!$C:$C,$D:$D,Dados!$B:$B,$N$2,Dados!$I:$I,$3:$3)%*$I$2,$I$2))</f>
        <v/>
      </c>
      <c r="J17" s="9" t="str">
        <f t="shared" si="0"/>
        <v/>
      </c>
      <c r="K17" s="9" t="str">
        <f>IF($G17="SEM MOVIMENTO","",IF(AND($G17="AVALIADO",SUMIFS(Dados!$A:$A,Dados!$C:$C,$D:$D,Dados!$B:$B,$N$2,Dados!$I:$I,$3:$3)&lt;&gt;0),SUMIFS(Dados!$F:$F,Dados!$C:$C,$D:$D,Dados!$B:$B,$N$2,Dados!$I:$I,$3:$3)%*$K$2,$K$2))</f>
        <v/>
      </c>
      <c r="L17" s="9" t="str">
        <f>IF($G17="SEM MOVIMENTO","",IF(AND($G17="AVALIADO",SUMIFS(Dados!$A:$A,Dados!$C:$C,$D:$D,Dados!$B:$B,$N$2,Dados!$I:$I,$3:$3)&lt;&gt;0),SUMIFS(Dados!$F:$F,Dados!$C:$C,$D:$D,Dados!$B:$B,$N$2,Dados!$I:$I,$3:$3)%*$L$2,$L$2))</f>
        <v/>
      </c>
      <c r="M17" s="9" t="str">
        <f>IF($G17="SEM MOVIMENTO","",IF(AND($G17="AVALIADO",SUMIFS(Dados!$A:$A,Dados!$C:$C,$D:$D,Dados!$B:$B,$N$2,Dados!$I:$I,$3:$3)&lt;&gt;0),SUMIFS(Dados!$F:$F,Dados!$C:$C,$D:$D,Dados!$B:$B,$N$2,Dados!$I:$I,$3:$3)%*$M$2,$M$2))</f>
        <v/>
      </c>
      <c r="N17" s="7">
        <f t="shared" si="1"/>
        <v>0</v>
      </c>
    </row>
    <row r="18" spans="1:14" ht="15.75" x14ac:dyDescent="0.25">
      <c r="A18" s="1">
        <v>1496</v>
      </c>
      <c r="B18" s="2" t="s">
        <v>128</v>
      </c>
      <c r="C18" s="1" t="s">
        <v>129</v>
      </c>
      <c r="D18" s="43">
        <v>1496</v>
      </c>
      <c r="E18" s="1" t="s">
        <v>138</v>
      </c>
      <c r="F18" s="1" t="s">
        <v>136</v>
      </c>
      <c r="G18" s="1" t="str">
        <f>IF(SUMIFS(Dados!$A:$A,Dados!$C:$C,'IDGF-Jun'!$D:$D,Dados!$B:$B,'IDGF-Jun'!$N$2)=0,"SEM MOVIMENTO","AVALIADO")</f>
        <v>SEM MOVIMENTO</v>
      </c>
      <c r="H18" s="42" t="s">
        <v>348</v>
      </c>
      <c r="I18" s="9" t="str">
        <f>IF($G18="SEM MOVIMENTO","",IF(AND($G18="AVALIADO",SUMIFS(Dados!$A:$A,Dados!$C:$C,$D:$D,Dados!$B:$B,$N$2,Dados!$I:$I,$3:$3)&lt;&gt;0),SUMIFS(Dados!$F:$F,Dados!$C:$C,$D:$D,Dados!$B:$B,$N$2,Dados!$I:$I,$3:$3)%*$I$2,$I$2))</f>
        <v/>
      </c>
      <c r="J18" s="9" t="str">
        <f t="shared" si="0"/>
        <v/>
      </c>
      <c r="K18" s="9" t="str">
        <f>IF($G18="SEM MOVIMENTO","",IF(AND($G18="AVALIADO",SUMIFS(Dados!$A:$A,Dados!$C:$C,$D:$D,Dados!$B:$B,$N$2,Dados!$I:$I,$3:$3)&lt;&gt;0),SUMIFS(Dados!$F:$F,Dados!$C:$C,$D:$D,Dados!$B:$B,$N$2,Dados!$I:$I,$3:$3)%*$K$2,$K$2))</f>
        <v/>
      </c>
      <c r="L18" s="9" t="str">
        <f>IF($G18="SEM MOVIMENTO","",IF(AND($G18="AVALIADO",SUMIFS(Dados!$A:$A,Dados!$C:$C,$D:$D,Dados!$B:$B,$N$2,Dados!$I:$I,$3:$3)&lt;&gt;0),SUMIFS(Dados!$F:$F,Dados!$C:$C,$D:$D,Dados!$B:$B,$N$2,Dados!$I:$I,$3:$3)%*$L$2,$L$2))</f>
        <v/>
      </c>
      <c r="M18" s="9" t="str">
        <f>IF($G18="SEM MOVIMENTO","",IF(AND($G18="AVALIADO",SUMIFS(Dados!$A:$A,Dados!$C:$C,$D:$D,Dados!$B:$B,$N$2,Dados!$I:$I,$3:$3)&lt;&gt;0),SUMIFS(Dados!$F:$F,Dados!$C:$C,$D:$D,Dados!$B:$B,$N$2,Dados!$I:$I,$3:$3)%*$M$2,$M$2))</f>
        <v/>
      </c>
      <c r="N18" s="7">
        <f t="shared" si="1"/>
        <v>0</v>
      </c>
    </row>
    <row r="19" spans="1:14" ht="15.75" x14ac:dyDescent="0.25">
      <c r="A19" s="1">
        <v>1067</v>
      </c>
      <c r="B19" s="2" t="s">
        <v>115</v>
      </c>
      <c r="C19" s="1" t="s">
        <v>116</v>
      </c>
      <c r="D19" s="43">
        <v>1067</v>
      </c>
      <c r="E19" s="1" t="s">
        <v>138</v>
      </c>
      <c r="F19" s="1" t="s">
        <v>134</v>
      </c>
      <c r="G19" s="1" t="str">
        <f>IF(SUMIFS(Dados!$A:$A,Dados!$C:$C,'IDGF-Jun'!$D:$D,Dados!$B:$B,'IDGF-Jun'!$N$2)=0,"SEM MOVIMENTO","AVALIADO")</f>
        <v>SEM MOVIMENTO</v>
      </c>
      <c r="H19" s="42" t="s">
        <v>348</v>
      </c>
      <c r="I19" s="9" t="str">
        <f>IF($G19="SEM MOVIMENTO","",IF(AND($G19="AVALIADO",SUMIFS(Dados!$A:$A,Dados!$C:$C,$D:$D,Dados!$B:$B,$N$2,Dados!$I:$I,$3:$3)&lt;&gt;0),SUMIFS(Dados!$F:$F,Dados!$C:$C,$D:$D,Dados!$B:$B,$N$2,Dados!$I:$I,$3:$3)%*$I$2,$I$2))</f>
        <v/>
      </c>
      <c r="J19" s="9" t="str">
        <f t="shared" si="0"/>
        <v/>
      </c>
      <c r="K19" s="9" t="str">
        <f>IF($G19="SEM MOVIMENTO","",IF(AND($G19="AVALIADO",SUMIFS(Dados!$A:$A,Dados!$C:$C,$D:$D,Dados!$B:$B,$N$2,Dados!$I:$I,$3:$3)&lt;&gt;0),SUMIFS(Dados!$F:$F,Dados!$C:$C,$D:$D,Dados!$B:$B,$N$2,Dados!$I:$I,$3:$3)%*$K$2,$K$2))</f>
        <v/>
      </c>
      <c r="L19" s="9" t="str">
        <f>IF($G19="SEM MOVIMENTO","",IF(AND($G19="AVALIADO",SUMIFS(Dados!$A:$A,Dados!$C:$C,$D:$D,Dados!$B:$B,$N$2,Dados!$I:$I,$3:$3)&lt;&gt;0),SUMIFS(Dados!$F:$F,Dados!$C:$C,$D:$D,Dados!$B:$B,$N$2,Dados!$I:$I,$3:$3)%*$L$2,$L$2))</f>
        <v/>
      </c>
      <c r="M19" s="9" t="str">
        <f>IF($G19="SEM MOVIMENTO","",IF(AND($G19="AVALIADO",SUMIFS(Dados!$A:$A,Dados!$C:$C,$D:$D,Dados!$B:$B,$N$2,Dados!$I:$I,$3:$3)&lt;&gt;0),SUMIFS(Dados!$F:$F,Dados!$C:$C,$D:$D,Dados!$B:$B,$N$2,Dados!$I:$I,$3:$3)%*$M$2,$M$2))</f>
        <v/>
      </c>
      <c r="N19" s="7">
        <f t="shared" si="1"/>
        <v>0</v>
      </c>
    </row>
    <row r="20" spans="1:14" ht="15.75" x14ac:dyDescent="0.25">
      <c r="A20" s="1">
        <v>1273</v>
      </c>
      <c r="B20" s="2" t="s">
        <v>103</v>
      </c>
      <c r="C20" s="1" t="s">
        <v>104</v>
      </c>
      <c r="D20" s="43">
        <v>1273</v>
      </c>
      <c r="E20" s="1" t="s">
        <v>89</v>
      </c>
      <c r="F20" s="1" t="s">
        <v>94</v>
      </c>
      <c r="G20" s="1" t="str">
        <f>IF(SUMIFS(Dados!$A:$A,Dados!$C:$C,'IDGF-Jun'!$D:$D,Dados!$B:$B,'IDGF-Jun'!$N$2)=0,"SEM MOVIMENTO","AVALIADO")</f>
        <v>SEM MOVIMENTO</v>
      </c>
      <c r="H20" s="42" t="s">
        <v>348</v>
      </c>
      <c r="I20" s="9" t="str">
        <f>IF($G20="SEM MOVIMENTO","",IF(AND($G20="AVALIADO",SUMIFS(Dados!$A:$A,Dados!$C:$C,$D:$D,Dados!$B:$B,$N$2,Dados!$I:$I,$3:$3)&lt;&gt;0),SUMIFS(Dados!$F:$F,Dados!$C:$C,$D:$D,Dados!$B:$B,$N$2,Dados!$I:$I,$3:$3)%*$I$2,$I$2))</f>
        <v/>
      </c>
      <c r="J20" s="9" t="str">
        <f t="shared" si="0"/>
        <v/>
      </c>
      <c r="K20" s="9" t="str">
        <f>IF($G20="SEM MOVIMENTO","",IF(AND($G20="AVALIADO",SUMIFS(Dados!$A:$A,Dados!$C:$C,$D:$D,Dados!$B:$B,$N$2,Dados!$I:$I,$3:$3)&lt;&gt;0),SUMIFS(Dados!$F:$F,Dados!$C:$C,$D:$D,Dados!$B:$B,$N$2,Dados!$I:$I,$3:$3)%*$K$2,$K$2))</f>
        <v/>
      </c>
      <c r="L20" s="9" t="str">
        <f>IF($G20="SEM MOVIMENTO","",IF(AND($G20="AVALIADO",SUMIFS(Dados!$A:$A,Dados!$C:$C,$D:$D,Dados!$B:$B,$N$2,Dados!$I:$I,$3:$3)&lt;&gt;0),SUMIFS(Dados!$F:$F,Dados!$C:$C,$D:$D,Dados!$B:$B,$N$2,Dados!$I:$I,$3:$3)%*$L$2,$L$2))</f>
        <v/>
      </c>
      <c r="M20" s="9" t="str">
        <f>IF($G20="SEM MOVIMENTO","",IF(AND($G20="AVALIADO",SUMIFS(Dados!$A:$A,Dados!$C:$C,$D:$D,Dados!$B:$B,$N$2,Dados!$I:$I,$3:$3)&lt;&gt;0),SUMIFS(Dados!$F:$F,Dados!$C:$C,$D:$D,Dados!$B:$B,$N$2,Dados!$I:$I,$3:$3)%*$M$2,$M$2))</f>
        <v/>
      </c>
      <c r="N20" s="7">
        <f t="shared" si="1"/>
        <v>0</v>
      </c>
    </row>
    <row r="21" spans="1:14" ht="15.75" x14ac:dyDescent="0.25">
      <c r="A21" s="1">
        <v>1031</v>
      </c>
      <c r="B21" s="2" t="s">
        <v>122</v>
      </c>
      <c r="C21" s="1" t="s">
        <v>123</v>
      </c>
      <c r="D21" s="43">
        <v>1031</v>
      </c>
      <c r="E21" s="1" t="s">
        <v>138</v>
      </c>
      <c r="F21" s="1" t="s">
        <v>136</v>
      </c>
      <c r="G21" s="1" t="str">
        <f>IF(SUMIFS(Dados!$A:$A,Dados!$C:$C,'IDGF-Jun'!$D:$D,Dados!$B:$B,'IDGF-Jun'!$N$2)=0,"SEM MOVIMENTO","AVALIADO")</f>
        <v>SEM MOVIMENTO</v>
      </c>
      <c r="H21" s="42" t="s">
        <v>348</v>
      </c>
      <c r="I21" s="9" t="str">
        <f>IF($G21="SEM MOVIMENTO","",IF(AND($G21="AVALIADO",SUMIFS(Dados!$A:$A,Dados!$C:$C,$D:$D,Dados!$B:$B,$N$2,Dados!$I:$I,$3:$3)&lt;&gt;0),SUMIFS(Dados!$F:$F,Dados!$C:$C,$D:$D,Dados!$B:$B,$N$2,Dados!$I:$I,$3:$3)%*$I$2,$I$2))</f>
        <v/>
      </c>
      <c r="J21" s="9" t="str">
        <f t="shared" si="0"/>
        <v/>
      </c>
      <c r="K21" s="9" t="str">
        <f>IF($G21="SEM MOVIMENTO","",IF(AND($G21="AVALIADO",SUMIFS(Dados!$A:$A,Dados!$C:$C,$D:$D,Dados!$B:$B,$N$2,Dados!$I:$I,$3:$3)&lt;&gt;0),SUMIFS(Dados!$F:$F,Dados!$C:$C,$D:$D,Dados!$B:$B,$N$2,Dados!$I:$I,$3:$3)%*$K$2,$K$2))</f>
        <v/>
      </c>
      <c r="L21" s="9" t="str">
        <f>IF($G21="SEM MOVIMENTO","",IF(AND($G21="AVALIADO",SUMIFS(Dados!$A:$A,Dados!$C:$C,$D:$D,Dados!$B:$B,$N$2,Dados!$I:$I,$3:$3)&lt;&gt;0),SUMIFS(Dados!$F:$F,Dados!$C:$C,$D:$D,Dados!$B:$B,$N$2,Dados!$I:$I,$3:$3)%*$L$2,$L$2))</f>
        <v/>
      </c>
      <c r="M21" s="9" t="str">
        <f>IF($G21="SEM MOVIMENTO","",IF(AND($G21="AVALIADO",SUMIFS(Dados!$A:$A,Dados!$C:$C,$D:$D,Dados!$B:$B,$N$2,Dados!$I:$I,$3:$3)&lt;&gt;0),SUMIFS(Dados!$F:$F,Dados!$C:$C,$D:$D,Dados!$B:$B,$N$2,Dados!$I:$I,$3:$3)%*$M$2,$M$2))</f>
        <v/>
      </c>
      <c r="N21" s="7">
        <f t="shared" si="1"/>
        <v>0</v>
      </c>
    </row>
    <row r="22" spans="1:14" ht="15.75" x14ac:dyDescent="0.25">
      <c r="A22" s="1">
        <v>1424</v>
      </c>
      <c r="B22" s="2" t="s">
        <v>124</v>
      </c>
      <c r="C22" s="1" t="s">
        <v>125</v>
      </c>
      <c r="D22" s="43">
        <v>1424</v>
      </c>
      <c r="E22" s="1" t="s">
        <v>138</v>
      </c>
      <c r="F22" s="1" t="s">
        <v>136</v>
      </c>
      <c r="G22" s="1" t="str">
        <f>IF(SUMIFS(Dados!$A:$A,Dados!$C:$C,'IDGF-Jun'!$D:$D,Dados!$B:$B,'IDGF-Jun'!$N$2)=0,"SEM MOVIMENTO","AVALIADO")</f>
        <v>SEM MOVIMENTO</v>
      </c>
      <c r="H22" s="42" t="s">
        <v>348</v>
      </c>
      <c r="I22" s="9" t="str">
        <f>IF($G22="SEM MOVIMENTO","",IF(AND($G22="AVALIADO",SUMIFS(Dados!$A:$A,Dados!$C:$C,$D:$D,Dados!$B:$B,$N$2,Dados!$I:$I,$3:$3)&lt;&gt;0),SUMIFS(Dados!$F:$F,Dados!$C:$C,$D:$D,Dados!$B:$B,$N$2,Dados!$I:$I,$3:$3)%*$I$2,$I$2))</f>
        <v/>
      </c>
      <c r="J22" s="9" t="str">
        <f t="shared" si="0"/>
        <v/>
      </c>
      <c r="K22" s="9" t="str">
        <f>IF($G22="SEM MOVIMENTO","",IF(AND($G22="AVALIADO",SUMIFS(Dados!$A:$A,Dados!$C:$C,$D:$D,Dados!$B:$B,$N$2,Dados!$I:$I,$3:$3)&lt;&gt;0),SUMIFS(Dados!$F:$F,Dados!$C:$C,$D:$D,Dados!$B:$B,$N$2,Dados!$I:$I,$3:$3)%*$K$2,$K$2))</f>
        <v/>
      </c>
      <c r="L22" s="9" t="str">
        <f>IF($G22="SEM MOVIMENTO","",IF(AND($G22="AVALIADO",SUMIFS(Dados!$A:$A,Dados!$C:$C,$D:$D,Dados!$B:$B,$N$2,Dados!$I:$I,$3:$3)&lt;&gt;0),SUMIFS(Dados!$F:$F,Dados!$C:$C,$D:$D,Dados!$B:$B,$N$2,Dados!$I:$I,$3:$3)%*$L$2,$L$2))</f>
        <v/>
      </c>
      <c r="M22" s="9" t="str">
        <f>IF($G22="SEM MOVIMENTO","",IF(AND($G22="AVALIADO",SUMIFS(Dados!$A:$A,Dados!$C:$C,$D:$D,Dados!$B:$B,$N$2,Dados!$I:$I,$3:$3)&lt;&gt;0),SUMIFS(Dados!$F:$F,Dados!$C:$C,$D:$D,Dados!$B:$B,$N$2,Dados!$I:$I,$3:$3)%*$M$2,$M$2))</f>
        <v/>
      </c>
      <c r="N22" s="7">
        <f t="shared" si="1"/>
        <v>0</v>
      </c>
    </row>
    <row r="23" spans="1:14" ht="15.75" x14ac:dyDescent="0.25">
      <c r="A23" s="1">
        <v>1828</v>
      </c>
      <c r="B23" s="2" t="s">
        <v>132</v>
      </c>
      <c r="C23" s="1" t="s">
        <v>133</v>
      </c>
      <c r="D23" s="43">
        <v>1828</v>
      </c>
      <c r="E23" s="1" t="s">
        <v>138</v>
      </c>
      <c r="F23" s="1" t="s">
        <v>134</v>
      </c>
      <c r="G23" s="1" t="str">
        <f>IF(SUMIFS(Dados!$A:$A,Dados!$C:$C,'IDGF-Jun'!$D:$D,Dados!$B:$B,'IDGF-Jun'!$N$2)=0,"SEM MOVIMENTO","AVALIADO")</f>
        <v>SEM MOVIMENTO</v>
      </c>
      <c r="H23" s="42" t="s">
        <v>348</v>
      </c>
      <c r="I23" s="9" t="str">
        <f>IF($G23="SEM MOVIMENTO","",IF(AND($G23="AVALIADO",SUMIFS(Dados!$A:$A,Dados!$C:$C,$D:$D,Dados!$B:$B,$N$2,Dados!$I:$I,$3:$3)&lt;&gt;0),SUMIFS(Dados!$F:$F,Dados!$C:$C,$D:$D,Dados!$B:$B,$N$2,Dados!$I:$I,$3:$3)%*$I$2,$I$2))</f>
        <v/>
      </c>
      <c r="J23" s="9" t="str">
        <f t="shared" si="0"/>
        <v/>
      </c>
      <c r="K23" s="9" t="str">
        <f>IF($G23="SEM MOVIMENTO","",IF(AND($G23="AVALIADO",SUMIFS(Dados!$A:$A,Dados!$C:$C,$D:$D,Dados!$B:$B,$N$2,Dados!$I:$I,$3:$3)&lt;&gt;0),SUMIFS(Dados!$F:$F,Dados!$C:$C,$D:$D,Dados!$B:$B,$N$2,Dados!$I:$I,$3:$3)%*$K$2,$K$2))</f>
        <v/>
      </c>
      <c r="L23" s="9" t="str">
        <f>IF($G23="SEM MOVIMENTO","",IF(AND($G23="AVALIADO",SUMIFS(Dados!$A:$A,Dados!$C:$C,$D:$D,Dados!$B:$B,$N$2,Dados!$I:$I,$3:$3)&lt;&gt;0),SUMIFS(Dados!$F:$F,Dados!$C:$C,$D:$D,Dados!$B:$B,$N$2,Dados!$I:$I,$3:$3)%*$L$2,$L$2))</f>
        <v/>
      </c>
      <c r="M23" s="9" t="str">
        <f>IF($G23="SEM MOVIMENTO","",IF(AND($G23="AVALIADO",SUMIFS(Dados!$A:$A,Dados!$C:$C,$D:$D,Dados!$B:$B,$N$2,Dados!$I:$I,$3:$3)&lt;&gt;0),SUMIFS(Dados!$F:$F,Dados!$C:$C,$D:$D,Dados!$B:$B,$N$2,Dados!$I:$I,$3:$3)%*$M$2,$M$2))</f>
        <v/>
      </c>
      <c r="N23" s="7">
        <f t="shared" si="1"/>
        <v>0</v>
      </c>
    </row>
    <row r="24" spans="1:14" ht="15.75" x14ac:dyDescent="0.25">
      <c r="A24" s="1">
        <v>1291</v>
      </c>
      <c r="B24" s="2" t="s">
        <v>119</v>
      </c>
      <c r="C24" s="1" t="s">
        <v>120</v>
      </c>
      <c r="D24" s="43">
        <v>1291</v>
      </c>
      <c r="E24" s="1" t="s">
        <v>138</v>
      </c>
      <c r="F24" s="1" t="s">
        <v>135</v>
      </c>
      <c r="G24" s="1" t="str">
        <f>IF(SUMIFS(Dados!$A:$A,Dados!$C:$C,'IDGF-Jun'!$D:$D,Dados!$B:$B,'IDGF-Jun'!$N$2)=0,"SEM MOVIMENTO","AVALIADO")</f>
        <v>SEM MOVIMENTO</v>
      </c>
      <c r="H24" s="42" t="s">
        <v>348</v>
      </c>
      <c r="I24" s="9" t="str">
        <f>IF($G24="SEM MOVIMENTO","",IF(AND($G24="AVALIADO",SUMIFS(Dados!$A:$A,Dados!$C:$C,$D:$D,Dados!$B:$B,$N$2,Dados!$I:$I,$3:$3)&lt;&gt;0),SUMIFS(Dados!$F:$F,Dados!$C:$C,$D:$D,Dados!$B:$B,$N$2,Dados!$I:$I,$3:$3)%*$I$2,$I$2))</f>
        <v/>
      </c>
      <c r="J24" s="9" t="str">
        <f t="shared" si="0"/>
        <v/>
      </c>
      <c r="K24" s="9" t="str">
        <f>IF($G24="SEM MOVIMENTO","",IF(AND($G24="AVALIADO",SUMIFS(Dados!$A:$A,Dados!$C:$C,$D:$D,Dados!$B:$B,$N$2,Dados!$I:$I,$3:$3)&lt;&gt;0),SUMIFS(Dados!$F:$F,Dados!$C:$C,$D:$D,Dados!$B:$B,$N$2,Dados!$I:$I,$3:$3)%*$K$2,$K$2))</f>
        <v/>
      </c>
      <c r="L24" s="9" t="str">
        <f>IF($G24="SEM MOVIMENTO","",IF(AND($G24="AVALIADO",SUMIFS(Dados!$A:$A,Dados!$C:$C,$D:$D,Dados!$B:$B,$N$2,Dados!$I:$I,$3:$3)&lt;&gt;0),SUMIFS(Dados!$F:$F,Dados!$C:$C,$D:$D,Dados!$B:$B,$N$2,Dados!$I:$I,$3:$3)%*$L$2,$L$2))</f>
        <v/>
      </c>
      <c r="M24" s="9" t="str">
        <f>IF($G24="SEM MOVIMENTO","",IF(AND($G24="AVALIADO",SUMIFS(Dados!$A:$A,Dados!$C:$C,$D:$D,Dados!$B:$B,$N$2,Dados!$I:$I,$3:$3)&lt;&gt;0),SUMIFS(Dados!$F:$F,Dados!$C:$C,$D:$D,Dados!$B:$B,$N$2,Dados!$I:$I,$3:$3)%*$M$2,$M$2))</f>
        <v/>
      </c>
      <c r="N24" s="7">
        <f t="shared" si="1"/>
        <v>0</v>
      </c>
    </row>
    <row r="25" spans="1:14" ht="15.75" x14ac:dyDescent="0.25">
      <c r="A25" s="1">
        <v>1294</v>
      </c>
      <c r="B25" s="3" t="s">
        <v>71</v>
      </c>
      <c r="C25" s="1" t="s">
        <v>72</v>
      </c>
      <c r="D25" s="43">
        <v>1294</v>
      </c>
      <c r="E25" s="1" t="s">
        <v>91</v>
      </c>
      <c r="F25" s="1" t="s">
        <v>64</v>
      </c>
      <c r="G25" s="1" t="str">
        <f>IF(SUMIFS(Dados!$A:$A,Dados!$C:$C,'IDGF-Jun'!$D:$D,Dados!$B:$B,'IDGF-Jun'!$N$2)=0,"SEM MOVIMENTO","AVALIADO")</f>
        <v>SEM MOVIMENTO</v>
      </c>
      <c r="H25" s="42" t="s">
        <v>348</v>
      </c>
      <c r="I25" s="9" t="str">
        <f>IF($G25="SEM MOVIMENTO","",IF(AND($G25="AVALIADO",SUMIFS(Dados!$A:$A,Dados!$C:$C,$D:$D,Dados!$B:$B,$N$2,Dados!$I:$I,$3:$3)&lt;&gt;0),SUMIFS(Dados!$F:$F,Dados!$C:$C,$D:$D,Dados!$B:$B,$N$2,Dados!$I:$I,$3:$3)%*$I$2,$I$2))</f>
        <v/>
      </c>
      <c r="J25" s="9" t="str">
        <f t="shared" si="0"/>
        <v/>
      </c>
      <c r="K25" s="9" t="str">
        <f>IF($G25="SEM MOVIMENTO","",IF(AND($G25="AVALIADO",SUMIFS(Dados!$A:$A,Dados!$C:$C,$D:$D,Dados!$B:$B,$N$2,Dados!$I:$I,$3:$3)&lt;&gt;0),SUMIFS(Dados!$F:$F,Dados!$C:$C,$D:$D,Dados!$B:$B,$N$2,Dados!$I:$I,$3:$3)%*$K$2,$K$2))</f>
        <v/>
      </c>
      <c r="L25" s="9" t="str">
        <f>IF($G25="SEM MOVIMENTO","",IF(AND($G25="AVALIADO",SUMIFS(Dados!$A:$A,Dados!$C:$C,$D:$D,Dados!$B:$B,$N$2,Dados!$I:$I,$3:$3)&lt;&gt;0),SUMIFS(Dados!$F:$F,Dados!$C:$C,$D:$D,Dados!$B:$B,$N$2,Dados!$I:$I,$3:$3)%*$L$2,$L$2))</f>
        <v/>
      </c>
      <c r="M25" s="9" t="str">
        <f>IF($G25="SEM MOVIMENTO","",IF(AND($G25="AVALIADO",SUMIFS(Dados!$A:$A,Dados!$C:$C,$D:$D,Dados!$B:$B,$N$2,Dados!$I:$I,$3:$3)&lt;&gt;0),SUMIFS(Dados!$F:$F,Dados!$C:$C,$D:$D,Dados!$B:$B,$N$2,Dados!$I:$I,$3:$3)%*$M$2,$M$2))</f>
        <v/>
      </c>
      <c r="N25" s="7">
        <f t="shared" si="1"/>
        <v>0</v>
      </c>
    </row>
    <row r="26" spans="1:14" ht="15.75" x14ac:dyDescent="0.25">
      <c r="A26" s="1">
        <v>1296</v>
      </c>
      <c r="B26" s="2" t="s">
        <v>62</v>
      </c>
      <c r="C26" s="1" t="s">
        <v>63</v>
      </c>
      <c r="D26" s="43">
        <v>1296</v>
      </c>
      <c r="E26" s="1" t="s">
        <v>91</v>
      </c>
      <c r="F26" s="1" t="s">
        <v>64</v>
      </c>
      <c r="G26" s="1" t="str">
        <f>IF(SUMIFS(Dados!$A:$A,Dados!$C:$C,'IDGF-Jun'!$D:$D,Dados!$B:$B,'IDGF-Jun'!$N$2)=0,"SEM MOVIMENTO","AVALIADO")</f>
        <v>SEM MOVIMENTO</v>
      </c>
      <c r="H26" s="42" t="s">
        <v>348</v>
      </c>
      <c r="I26" s="9" t="str">
        <f>IF($G26="SEM MOVIMENTO","",IF(AND($G26="AVALIADO",SUMIFS(Dados!$A:$A,Dados!$C:$C,$D:$D,Dados!$B:$B,$N$2,Dados!$I:$I,$3:$3)&lt;&gt;0),SUMIFS(Dados!$F:$F,Dados!$C:$C,$D:$D,Dados!$B:$B,$N$2,Dados!$I:$I,$3:$3)%*$I$2,$I$2))</f>
        <v/>
      </c>
      <c r="J26" s="9" t="str">
        <f t="shared" si="0"/>
        <v/>
      </c>
      <c r="K26" s="9" t="str">
        <f>IF($G26="SEM MOVIMENTO","",IF(AND($G26="AVALIADO",SUMIFS(Dados!$A:$A,Dados!$C:$C,$D:$D,Dados!$B:$B,$N$2,Dados!$I:$I,$3:$3)&lt;&gt;0),SUMIFS(Dados!$F:$F,Dados!$C:$C,$D:$D,Dados!$B:$B,$N$2,Dados!$I:$I,$3:$3)%*$K$2,$K$2))</f>
        <v/>
      </c>
      <c r="L26" s="9" t="str">
        <f>IF($G26="SEM MOVIMENTO","",IF(AND($G26="AVALIADO",SUMIFS(Dados!$A:$A,Dados!$C:$C,$D:$D,Dados!$B:$B,$N$2,Dados!$I:$I,$3:$3)&lt;&gt;0),SUMIFS(Dados!$F:$F,Dados!$C:$C,$D:$D,Dados!$B:$B,$N$2,Dados!$I:$I,$3:$3)%*$L$2,$L$2))</f>
        <v/>
      </c>
      <c r="M26" s="9" t="str">
        <f>IF($G26="SEM MOVIMENTO","",IF(AND($G26="AVALIADO",SUMIFS(Dados!$A:$A,Dados!$C:$C,$D:$D,Dados!$B:$B,$N$2,Dados!$I:$I,$3:$3)&lt;&gt;0),SUMIFS(Dados!$F:$F,Dados!$C:$C,$D:$D,Dados!$B:$B,$N$2,Dados!$I:$I,$3:$3)%*$M$2,$M$2))</f>
        <v/>
      </c>
      <c r="N26" s="7">
        <f t="shared" si="1"/>
        <v>0</v>
      </c>
    </row>
    <row r="27" spans="1:14" ht="15.75" x14ac:dyDescent="0.25">
      <c r="A27" s="1">
        <v>1992</v>
      </c>
      <c r="B27" s="2" t="s">
        <v>24</v>
      </c>
      <c r="C27" s="1" t="s">
        <v>25</v>
      </c>
      <c r="D27" s="43">
        <v>1992</v>
      </c>
      <c r="E27" s="1" t="s">
        <v>90</v>
      </c>
      <c r="F27" s="1" t="s">
        <v>26</v>
      </c>
      <c r="G27" s="1" t="str">
        <f>IF(SUMIFS(Dados!$A:$A,Dados!$C:$C,'IDGF-Jun'!$D:$D,Dados!$B:$B,'IDGF-Jun'!$N$2)=0,"SEM MOVIMENTO","AVALIADO")</f>
        <v>SEM MOVIMENTO</v>
      </c>
      <c r="H27" s="42" t="s">
        <v>348</v>
      </c>
      <c r="I27" s="9" t="str">
        <f>IF($G27="SEM MOVIMENTO","",IF(AND($G27="AVALIADO",SUMIFS(Dados!$A:$A,Dados!$C:$C,$D:$D,Dados!$B:$B,$N$2,Dados!$I:$I,$3:$3)&lt;&gt;0),SUMIFS(Dados!$F:$F,Dados!$C:$C,$D:$D,Dados!$B:$B,$N$2,Dados!$I:$I,$3:$3)%*$I$2,$I$2))</f>
        <v/>
      </c>
      <c r="J27" s="9" t="str">
        <f t="shared" si="0"/>
        <v/>
      </c>
      <c r="K27" s="9" t="str">
        <f>IF($G27="SEM MOVIMENTO","",IF(AND($G27="AVALIADO",SUMIFS(Dados!$A:$A,Dados!$C:$C,$D:$D,Dados!$B:$B,$N$2,Dados!$I:$I,$3:$3)&lt;&gt;0),SUMIFS(Dados!$F:$F,Dados!$C:$C,$D:$D,Dados!$B:$B,$N$2,Dados!$I:$I,$3:$3)%*$K$2,$K$2))</f>
        <v/>
      </c>
      <c r="L27" s="9" t="str">
        <f>IF($G27="SEM MOVIMENTO","",IF(AND($G27="AVALIADO",SUMIFS(Dados!$A:$A,Dados!$C:$C,$D:$D,Dados!$B:$B,$N$2,Dados!$I:$I,$3:$3)&lt;&gt;0),SUMIFS(Dados!$F:$F,Dados!$C:$C,$D:$D,Dados!$B:$B,$N$2,Dados!$I:$I,$3:$3)%*$L$2,$L$2))</f>
        <v/>
      </c>
      <c r="M27" s="9" t="str">
        <f>IF($G27="SEM MOVIMENTO","",IF(AND($G27="AVALIADO",SUMIFS(Dados!$A:$A,Dados!$C:$C,$D:$D,Dados!$B:$B,$N$2,Dados!$I:$I,$3:$3)&lt;&gt;0),SUMIFS(Dados!$F:$F,Dados!$C:$C,$D:$D,Dados!$B:$B,$N$2,Dados!$I:$I,$3:$3)%*$M$2,$M$2))</f>
        <v/>
      </c>
      <c r="N27" s="7">
        <f t="shared" si="1"/>
        <v>0</v>
      </c>
    </row>
    <row r="28" spans="1:14" ht="15.75" x14ac:dyDescent="0.25">
      <c r="A28" s="1">
        <v>1832</v>
      </c>
      <c r="B28" s="2" t="s">
        <v>18</v>
      </c>
      <c r="C28" s="1" t="s">
        <v>19</v>
      </c>
      <c r="D28" s="43">
        <v>1832</v>
      </c>
      <c r="E28" s="1" t="s">
        <v>90</v>
      </c>
      <c r="F28" s="1" t="s">
        <v>20</v>
      </c>
      <c r="G28" s="1" t="str">
        <f>IF(SUMIFS(Dados!$A:$A,Dados!$C:$C,'IDGF-Jun'!$D:$D,Dados!$B:$B,'IDGF-Jun'!$N$2)=0,"SEM MOVIMENTO","AVALIADO")</f>
        <v>SEM MOVIMENTO</v>
      </c>
      <c r="H28" s="42" t="s">
        <v>348</v>
      </c>
      <c r="I28" s="9" t="str">
        <f>IF($G28="SEM MOVIMENTO","",IF(AND($G28="AVALIADO",SUMIFS(Dados!$A:$A,Dados!$C:$C,$D:$D,Dados!$B:$B,$N$2,Dados!$I:$I,$3:$3)&lt;&gt;0),SUMIFS(Dados!$F:$F,Dados!$C:$C,$D:$D,Dados!$B:$B,$N$2,Dados!$I:$I,$3:$3)%*$I$2,$I$2))</f>
        <v/>
      </c>
      <c r="J28" s="9" t="str">
        <f t="shared" si="0"/>
        <v/>
      </c>
      <c r="K28" s="9" t="str">
        <f>IF($G28="SEM MOVIMENTO","",IF(AND($G28="AVALIADO",SUMIFS(Dados!$A:$A,Dados!$C:$C,$D:$D,Dados!$B:$B,$N$2,Dados!$I:$I,$3:$3)&lt;&gt;0),SUMIFS(Dados!$F:$F,Dados!$C:$C,$D:$D,Dados!$B:$B,$N$2,Dados!$I:$I,$3:$3)%*$K$2,$K$2))</f>
        <v/>
      </c>
      <c r="L28" s="9" t="str">
        <f>IF($G28="SEM MOVIMENTO","",IF(AND($G28="AVALIADO",SUMIFS(Dados!$A:$A,Dados!$C:$C,$D:$D,Dados!$B:$B,$N$2,Dados!$I:$I,$3:$3)&lt;&gt;0),SUMIFS(Dados!$F:$F,Dados!$C:$C,$D:$D,Dados!$B:$B,$N$2,Dados!$I:$I,$3:$3)%*$L$2,$L$2))</f>
        <v/>
      </c>
      <c r="M28" s="9" t="str">
        <f>IF($G28="SEM MOVIMENTO","",IF(AND($G28="AVALIADO",SUMIFS(Dados!$A:$A,Dados!$C:$C,$D:$D,Dados!$B:$B,$N$2,Dados!$I:$I,$3:$3)&lt;&gt;0),SUMIFS(Dados!$F:$F,Dados!$C:$C,$D:$D,Dados!$B:$B,$N$2,Dados!$I:$I,$3:$3)%*$M$2,$M$2))</f>
        <v/>
      </c>
      <c r="N28" s="7">
        <f t="shared" si="1"/>
        <v>0</v>
      </c>
    </row>
    <row r="29" spans="1:14" ht="15.75" x14ac:dyDescent="0.25">
      <c r="A29" s="1">
        <v>1101</v>
      </c>
      <c r="B29" s="2" t="s">
        <v>21</v>
      </c>
      <c r="C29" s="1" t="s">
        <v>22</v>
      </c>
      <c r="D29" s="43">
        <v>1101</v>
      </c>
      <c r="E29" s="1" t="s">
        <v>90</v>
      </c>
      <c r="F29" s="1" t="s">
        <v>23</v>
      </c>
      <c r="G29" s="1" t="str">
        <f>IF(SUMIFS(Dados!$A:$A,Dados!$C:$C,'IDGF-Jun'!$D:$D,Dados!$B:$B,'IDGF-Jun'!$N$2)=0,"SEM MOVIMENTO","AVALIADO")</f>
        <v>SEM MOVIMENTO</v>
      </c>
      <c r="H29" s="42" t="s">
        <v>348</v>
      </c>
      <c r="I29" s="9" t="str">
        <f>IF($G29="SEM MOVIMENTO","",IF(AND($G29="AVALIADO",SUMIFS(Dados!$A:$A,Dados!$C:$C,$D:$D,Dados!$B:$B,$N$2,Dados!$I:$I,$3:$3)&lt;&gt;0),SUMIFS(Dados!$F:$F,Dados!$C:$C,$D:$D,Dados!$B:$B,$N$2,Dados!$I:$I,$3:$3)%*$I$2,$I$2))</f>
        <v/>
      </c>
      <c r="J29" s="9" t="str">
        <f t="shared" si="0"/>
        <v/>
      </c>
      <c r="K29" s="9" t="str">
        <f>IF($G29="SEM MOVIMENTO","",IF(AND($G29="AVALIADO",SUMIFS(Dados!$A:$A,Dados!$C:$C,$D:$D,Dados!$B:$B,$N$2,Dados!$I:$I,$3:$3)&lt;&gt;0),SUMIFS(Dados!$F:$F,Dados!$C:$C,$D:$D,Dados!$B:$B,$N$2,Dados!$I:$I,$3:$3)%*$K$2,$K$2))</f>
        <v/>
      </c>
      <c r="L29" s="9" t="str">
        <f>IF($G29="SEM MOVIMENTO","",IF(AND($G29="AVALIADO",SUMIFS(Dados!$A:$A,Dados!$C:$C,$D:$D,Dados!$B:$B,$N$2,Dados!$I:$I,$3:$3)&lt;&gt;0),SUMIFS(Dados!$F:$F,Dados!$C:$C,$D:$D,Dados!$B:$B,$N$2,Dados!$I:$I,$3:$3)%*$L$2,$L$2))</f>
        <v/>
      </c>
      <c r="M29" s="9" t="str">
        <f>IF($G29="SEM MOVIMENTO","",IF(AND($G29="AVALIADO",SUMIFS(Dados!$A:$A,Dados!$C:$C,$D:$D,Dados!$B:$B,$N$2,Dados!$I:$I,$3:$3)&lt;&gt;0),SUMIFS(Dados!$F:$F,Dados!$C:$C,$D:$D,Dados!$B:$B,$N$2,Dados!$I:$I,$3:$3)%*$M$2,$M$2))</f>
        <v/>
      </c>
      <c r="N29" s="7">
        <f t="shared" si="1"/>
        <v>0</v>
      </c>
    </row>
    <row r="30" spans="1:14" ht="15.75" x14ac:dyDescent="0.25">
      <c r="A30" s="1">
        <v>2657</v>
      </c>
      <c r="B30" s="2" t="s">
        <v>83</v>
      </c>
      <c r="C30" s="1" t="s">
        <v>84</v>
      </c>
      <c r="D30" s="43">
        <v>2657</v>
      </c>
      <c r="E30" s="1" t="s">
        <v>90</v>
      </c>
      <c r="F30" s="1" t="s">
        <v>85</v>
      </c>
      <c r="G30" s="1" t="str">
        <f>IF(SUMIFS(Dados!$A:$A,Dados!$C:$C,'IDGF-Jun'!$D:$D,Dados!$B:$B,'IDGF-Jun'!$N$2)=0,"SEM MOVIMENTO","AVALIADO")</f>
        <v>SEM MOVIMENTO</v>
      </c>
      <c r="H30" s="42" t="s">
        <v>348</v>
      </c>
      <c r="I30" s="9" t="str">
        <f>IF($G30="SEM MOVIMENTO","",IF(AND($G30="AVALIADO",SUMIFS(Dados!$A:$A,Dados!$C:$C,$D:$D,Dados!$B:$B,$N$2,Dados!$I:$I,$3:$3)&lt;&gt;0),SUMIFS(Dados!$F:$F,Dados!$C:$C,$D:$D,Dados!$B:$B,$N$2,Dados!$I:$I,$3:$3)%*$I$2,$I$2))</f>
        <v/>
      </c>
      <c r="J30" s="9" t="str">
        <f t="shared" si="0"/>
        <v/>
      </c>
      <c r="K30" s="9" t="str">
        <f>IF($G30="SEM MOVIMENTO","",IF(AND($G30="AVALIADO",SUMIFS(Dados!$A:$A,Dados!$C:$C,$D:$D,Dados!$B:$B,$N$2,Dados!$I:$I,$3:$3)&lt;&gt;0),SUMIFS(Dados!$F:$F,Dados!$C:$C,$D:$D,Dados!$B:$B,$N$2,Dados!$I:$I,$3:$3)%*$K$2,$K$2))</f>
        <v/>
      </c>
      <c r="L30" s="9" t="str">
        <f>IF($G30="SEM MOVIMENTO","",IF(AND($G30="AVALIADO",SUMIFS(Dados!$A:$A,Dados!$C:$C,$D:$D,Dados!$B:$B,$N$2,Dados!$I:$I,$3:$3)&lt;&gt;0),SUMIFS(Dados!$F:$F,Dados!$C:$C,$D:$D,Dados!$B:$B,$N$2,Dados!$I:$I,$3:$3)%*$L$2,$L$2))</f>
        <v/>
      </c>
      <c r="M30" s="9" t="str">
        <f>IF($G30="SEM MOVIMENTO","",IF(AND($G30="AVALIADO",SUMIFS(Dados!$A:$A,Dados!$C:$C,$D:$D,Dados!$B:$B,$N$2,Dados!$I:$I,$3:$3)&lt;&gt;0),SUMIFS(Dados!$F:$F,Dados!$C:$C,$D:$D,Dados!$B:$B,$N$2,Dados!$I:$I,$3:$3)%*$M$2,$M$2))</f>
        <v/>
      </c>
      <c r="N30" s="7">
        <f t="shared" si="1"/>
        <v>0</v>
      </c>
    </row>
    <row r="31" spans="1:14" ht="15.75" x14ac:dyDescent="0.25">
      <c r="A31" s="1">
        <v>1025</v>
      </c>
      <c r="B31" s="2" t="s">
        <v>47</v>
      </c>
      <c r="C31" s="1" t="s">
        <v>48</v>
      </c>
      <c r="D31" s="43">
        <v>1025</v>
      </c>
      <c r="E31" s="1" t="s">
        <v>89</v>
      </c>
      <c r="F31" s="1" t="s">
        <v>46</v>
      </c>
      <c r="G31" s="1" t="str">
        <f>IF(SUMIFS(Dados!$A:$A,Dados!$C:$C,'IDGF-Jun'!$D:$D,Dados!$B:$B,'IDGF-Jun'!$N$2)=0,"SEM MOVIMENTO","AVALIADO")</f>
        <v>SEM MOVIMENTO</v>
      </c>
      <c r="H31" s="42" t="s">
        <v>348</v>
      </c>
      <c r="I31" s="9" t="str">
        <f>IF($G31="SEM MOVIMENTO","",IF(AND($G31="AVALIADO",SUMIFS(Dados!$A:$A,Dados!$C:$C,$D:$D,Dados!$B:$B,$N$2,Dados!$I:$I,$3:$3)&lt;&gt;0),SUMIFS(Dados!$F:$F,Dados!$C:$C,$D:$D,Dados!$B:$B,$N$2,Dados!$I:$I,$3:$3)%*$I$2,$I$2))</f>
        <v/>
      </c>
      <c r="J31" s="9" t="str">
        <f t="shared" si="0"/>
        <v/>
      </c>
      <c r="K31" s="9" t="str">
        <f>IF($G31="SEM MOVIMENTO","",IF(AND($G31="AVALIADO",SUMIFS(Dados!$A:$A,Dados!$C:$C,$D:$D,Dados!$B:$B,$N$2,Dados!$I:$I,$3:$3)&lt;&gt;0),SUMIFS(Dados!$F:$F,Dados!$C:$C,$D:$D,Dados!$B:$B,$N$2,Dados!$I:$I,$3:$3)%*$K$2,$K$2))</f>
        <v/>
      </c>
      <c r="L31" s="9" t="str">
        <f>IF($G31="SEM MOVIMENTO","",IF(AND($G31="AVALIADO",SUMIFS(Dados!$A:$A,Dados!$C:$C,$D:$D,Dados!$B:$B,$N$2,Dados!$I:$I,$3:$3)&lt;&gt;0),SUMIFS(Dados!$F:$F,Dados!$C:$C,$D:$D,Dados!$B:$B,$N$2,Dados!$I:$I,$3:$3)%*$L$2,$L$2))</f>
        <v/>
      </c>
      <c r="M31" s="9" t="str">
        <f>IF($G31="SEM MOVIMENTO","",IF(AND($G31="AVALIADO",SUMIFS(Dados!$A:$A,Dados!$C:$C,$D:$D,Dados!$B:$B,$N$2,Dados!$I:$I,$3:$3)&lt;&gt;0),SUMIFS(Dados!$F:$F,Dados!$C:$C,$D:$D,Dados!$B:$B,$N$2,Dados!$I:$I,$3:$3)%*$M$2,$M$2))</f>
        <v/>
      </c>
      <c r="N31" s="7">
        <f t="shared" si="1"/>
        <v>0</v>
      </c>
    </row>
    <row r="32" spans="1:14" ht="15.75" x14ac:dyDescent="0.25">
      <c r="A32" s="1">
        <v>1301</v>
      </c>
      <c r="B32" s="2" t="s">
        <v>49</v>
      </c>
      <c r="C32" s="1" t="s">
        <v>50</v>
      </c>
      <c r="D32" s="43">
        <v>1301</v>
      </c>
      <c r="E32" s="1" t="s">
        <v>89</v>
      </c>
      <c r="F32" s="1" t="s">
        <v>46</v>
      </c>
      <c r="G32" s="1" t="str">
        <f>IF(SUMIFS(Dados!$A:$A,Dados!$C:$C,'IDGF-Jun'!$D:$D,Dados!$B:$B,'IDGF-Jun'!$N$2)=0,"SEM MOVIMENTO","AVALIADO")</f>
        <v>SEM MOVIMENTO</v>
      </c>
      <c r="H32" s="42" t="s">
        <v>348</v>
      </c>
      <c r="I32" s="9" t="str">
        <f>IF($G32="SEM MOVIMENTO","",IF(AND($G32="AVALIADO",SUMIFS(Dados!$A:$A,Dados!$C:$C,$D:$D,Dados!$B:$B,$N$2,Dados!$I:$I,$3:$3)&lt;&gt;0),SUMIFS(Dados!$F:$F,Dados!$C:$C,$D:$D,Dados!$B:$B,$N$2,Dados!$I:$I,$3:$3)%*$I$2,$I$2))</f>
        <v/>
      </c>
      <c r="J32" s="9" t="str">
        <f t="shared" si="0"/>
        <v/>
      </c>
      <c r="K32" s="9" t="str">
        <f>IF($G32="SEM MOVIMENTO","",IF(AND($G32="AVALIADO",SUMIFS(Dados!$A:$A,Dados!$C:$C,$D:$D,Dados!$B:$B,$N$2,Dados!$I:$I,$3:$3)&lt;&gt;0),SUMIFS(Dados!$F:$F,Dados!$C:$C,$D:$D,Dados!$B:$B,$N$2,Dados!$I:$I,$3:$3)%*$K$2,$K$2))</f>
        <v/>
      </c>
      <c r="L32" s="9" t="str">
        <f>IF($G32="SEM MOVIMENTO","",IF(AND($G32="AVALIADO",SUMIFS(Dados!$A:$A,Dados!$C:$C,$D:$D,Dados!$B:$B,$N$2,Dados!$I:$I,$3:$3)&lt;&gt;0),SUMIFS(Dados!$F:$F,Dados!$C:$C,$D:$D,Dados!$B:$B,$N$2,Dados!$I:$I,$3:$3)%*$L$2,$L$2))</f>
        <v/>
      </c>
      <c r="M32" s="9" t="str">
        <f>IF($G32="SEM MOVIMENTO","",IF(AND($G32="AVALIADO",SUMIFS(Dados!$A:$A,Dados!$C:$C,$D:$D,Dados!$B:$B,$N$2,Dados!$I:$I,$3:$3)&lt;&gt;0),SUMIFS(Dados!$F:$F,Dados!$C:$C,$D:$D,Dados!$B:$B,$N$2,Dados!$I:$I,$3:$3)%*$M$2,$M$2))</f>
        <v/>
      </c>
      <c r="N32" s="7">
        <f t="shared" si="1"/>
        <v>0</v>
      </c>
    </row>
    <row r="33" spans="1:14" ht="15.75" x14ac:dyDescent="0.25">
      <c r="A33" s="1">
        <v>1811</v>
      </c>
      <c r="B33" s="2" t="s">
        <v>44</v>
      </c>
      <c r="C33" s="1" t="s">
        <v>45</v>
      </c>
      <c r="D33" s="43">
        <v>1811</v>
      </c>
      <c r="E33" s="1" t="s">
        <v>89</v>
      </c>
      <c r="F33" s="1" t="s">
        <v>46</v>
      </c>
      <c r="G33" s="1" t="str">
        <f>IF(SUMIFS(Dados!$A:$A,Dados!$C:$C,'IDGF-Jun'!$D:$D,Dados!$B:$B,'IDGF-Jun'!$N$2)=0,"SEM MOVIMENTO","AVALIADO")</f>
        <v>SEM MOVIMENTO</v>
      </c>
      <c r="H33" s="42" t="s">
        <v>348</v>
      </c>
      <c r="I33" s="9" t="str">
        <f>IF($G33="SEM MOVIMENTO","",IF(AND($G33="AVALIADO",SUMIFS(Dados!$A:$A,Dados!$C:$C,$D:$D,Dados!$B:$B,$N$2,Dados!$I:$I,$3:$3)&lt;&gt;0),SUMIFS(Dados!$F:$F,Dados!$C:$C,$D:$D,Dados!$B:$B,$N$2,Dados!$I:$I,$3:$3)%*$I$2,$I$2))</f>
        <v/>
      </c>
      <c r="J33" s="9" t="str">
        <f t="shared" si="0"/>
        <v/>
      </c>
      <c r="K33" s="9" t="str">
        <f>IF($G33="SEM MOVIMENTO","",IF(AND($G33="AVALIADO",SUMIFS(Dados!$A:$A,Dados!$C:$C,$D:$D,Dados!$B:$B,$N$2,Dados!$I:$I,$3:$3)&lt;&gt;0),SUMIFS(Dados!$F:$F,Dados!$C:$C,$D:$D,Dados!$B:$B,$N$2,Dados!$I:$I,$3:$3)%*$K$2,$K$2))</f>
        <v/>
      </c>
      <c r="L33" s="9" t="str">
        <f>IF($G33="SEM MOVIMENTO","",IF(AND($G33="AVALIADO",SUMIFS(Dados!$A:$A,Dados!$C:$C,$D:$D,Dados!$B:$B,$N$2,Dados!$I:$I,$3:$3)&lt;&gt;0),SUMIFS(Dados!$F:$F,Dados!$C:$C,$D:$D,Dados!$B:$B,$N$2,Dados!$I:$I,$3:$3)%*$L$2,$L$2))</f>
        <v/>
      </c>
      <c r="M33" s="9" t="str">
        <f>IF($G33="SEM MOVIMENTO","",IF(AND($G33="AVALIADO",SUMIFS(Dados!$A:$A,Dados!$C:$C,$D:$D,Dados!$B:$B,$N$2,Dados!$I:$I,$3:$3)&lt;&gt;0),SUMIFS(Dados!$F:$F,Dados!$C:$C,$D:$D,Dados!$B:$B,$N$2,Dados!$I:$I,$3:$3)%*$M$2,$M$2))</f>
        <v/>
      </c>
      <c r="N33" s="7">
        <f t="shared" si="1"/>
        <v>0</v>
      </c>
    </row>
    <row r="34" spans="1:14" ht="15.75" x14ac:dyDescent="0.25">
      <c r="A34" s="1">
        <v>2549</v>
      </c>
      <c r="B34" s="2" t="s">
        <v>51</v>
      </c>
      <c r="C34" s="1" t="s">
        <v>52</v>
      </c>
      <c r="D34" s="43">
        <v>2549</v>
      </c>
      <c r="E34" s="1" t="s">
        <v>89</v>
      </c>
      <c r="F34" s="1" t="s">
        <v>46</v>
      </c>
      <c r="G34" s="1" t="str">
        <f>IF(SUMIFS(Dados!$A:$A,Dados!$C:$C,'IDGF-Jun'!$D:$D,Dados!$B:$B,'IDGF-Jun'!$N$2)=0,"SEM MOVIMENTO","AVALIADO")</f>
        <v>SEM MOVIMENTO</v>
      </c>
      <c r="H34" s="42" t="s">
        <v>348</v>
      </c>
      <c r="I34" s="9" t="str">
        <f>IF($G34="SEM MOVIMENTO","",IF(AND($G34="AVALIADO",SUMIFS(Dados!$A:$A,Dados!$C:$C,$D:$D,Dados!$B:$B,$N$2,Dados!$I:$I,$3:$3)&lt;&gt;0),SUMIFS(Dados!$F:$F,Dados!$C:$C,$D:$D,Dados!$B:$B,$N$2,Dados!$I:$I,$3:$3)%*$I$2,$I$2))</f>
        <v/>
      </c>
      <c r="J34" s="9" t="str">
        <f t="shared" si="0"/>
        <v/>
      </c>
      <c r="K34" s="9" t="str">
        <f>IF($G34="SEM MOVIMENTO","",IF(AND($G34="AVALIADO",SUMIFS(Dados!$A:$A,Dados!$C:$C,$D:$D,Dados!$B:$B,$N$2,Dados!$I:$I,$3:$3)&lt;&gt;0),SUMIFS(Dados!$F:$F,Dados!$C:$C,$D:$D,Dados!$B:$B,$N$2,Dados!$I:$I,$3:$3)%*$K$2,$K$2))</f>
        <v/>
      </c>
      <c r="L34" s="9" t="str">
        <f>IF($G34="SEM MOVIMENTO","",IF(AND($G34="AVALIADO",SUMIFS(Dados!$A:$A,Dados!$C:$C,$D:$D,Dados!$B:$B,$N$2,Dados!$I:$I,$3:$3)&lt;&gt;0),SUMIFS(Dados!$F:$F,Dados!$C:$C,$D:$D,Dados!$B:$B,$N$2,Dados!$I:$I,$3:$3)%*$L$2,$L$2))</f>
        <v/>
      </c>
      <c r="M34" s="9" t="str">
        <f>IF($G34="SEM MOVIMENTO","",IF(AND($G34="AVALIADO",SUMIFS(Dados!$A:$A,Dados!$C:$C,$D:$D,Dados!$B:$B,$N$2,Dados!$I:$I,$3:$3)&lt;&gt;0),SUMIFS(Dados!$F:$F,Dados!$C:$C,$D:$D,Dados!$B:$B,$N$2,Dados!$I:$I,$3:$3)%*$M$2,$M$2))</f>
        <v/>
      </c>
      <c r="N34" s="7">
        <f t="shared" si="1"/>
        <v>0</v>
      </c>
    </row>
    <row r="35" spans="1:14" ht="15.75" x14ac:dyDescent="0.25">
      <c r="A35" s="1">
        <v>1459</v>
      </c>
      <c r="B35" s="2" t="s">
        <v>107</v>
      </c>
      <c r="C35" s="1" t="s">
        <v>108</v>
      </c>
      <c r="D35" s="43">
        <v>1459</v>
      </c>
      <c r="E35" s="1" t="s">
        <v>89</v>
      </c>
      <c r="F35" s="1" t="s">
        <v>94</v>
      </c>
      <c r="G35" s="1" t="str">
        <f>IF(SUMIFS(Dados!$A:$A,Dados!$C:$C,'IDGF-Jun'!$D:$D,Dados!$B:$B,'IDGF-Jun'!$N$2)=0,"SEM MOVIMENTO","AVALIADO")</f>
        <v>SEM MOVIMENTO</v>
      </c>
      <c r="H35" s="42" t="s">
        <v>348</v>
      </c>
      <c r="I35" s="9" t="str">
        <f>IF($G35="SEM MOVIMENTO","",IF(AND($G35="AVALIADO",SUMIFS(Dados!$A:$A,Dados!$C:$C,$D:$D,Dados!$B:$B,$N$2,Dados!$I:$I,$3:$3)&lt;&gt;0),SUMIFS(Dados!$F:$F,Dados!$C:$C,$D:$D,Dados!$B:$B,$N$2,Dados!$I:$I,$3:$3)%*$I$2,$I$2))</f>
        <v/>
      </c>
      <c r="J35" s="9" t="str">
        <f t="shared" si="0"/>
        <v/>
      </c>
      <c r="K35" s="9" t="str">
        <f>IF($G35="SEM MOVIMENTO","",IF(AND($G35="AVALIADO",SUMIFS(Dados!$A:$A,Dados!$C:$C,$D:$D,Dados!$B:$B,$N$2,Dados!$I:$I,$3:$3)&lt;&gt;0),SUMIFS(Dados!$F:$F,Dados!$C:$C,$D:$D,Dados!$B:$B,$N$2,Dados!$I:$I,$3:$3)%*$K$2,$K$2))</f>
        <v/>
      </c>
      <c r="L35" s="9" t="str">
        <f>IF($G35="SEM MOVIMENTO","",IF(AND($G35="AVALIADO",SUMIFS(Dados!$A:$A,Dados!$C:$C,$D:$D,Dados!$B:$B,$N$2,Dados!$I:$I,$3:$3)&lt;&gt;0),SUMIFS(Dados!$F:$F,Dados!$C:$C,$D:$D,Dados!$B:$B,$N$2,Dados!$I:$I,$3:$3)%*$L$2,$L$2))</f>
        <v/>
      </c>
      <c r="M35" s="9" t="str">
        <f>IF($G35="SEM MOVIMENTO","",IF(AND($G35="AVALIADO",SUMIFS(Dados!$A:$A,Dados!$C:$C,$D:$D,Dados!$B:$B,$N$2,Dados!$I:$I,$3:$3)&lt;&gt;0),SUMIFS(Dados!$F:$F,Dados!$C:$C,$D:$D,Dados!$B:$B,$N$2,Dados!$I:$I,$3:$3)%*$M$2,$M$2))</f>
        <v/>
      </c>
      <c r="N35" s="7">
        <f t="shared" si="1"/>
        <v>0</v>
      </c>
    </row>
    <row r="36" spans="1:14" ht="15.75" x14ac:dyDescent="0.25">
      <c r="A36" s="1">
        <v>1481</v>
      </c>
      <c r="B36" s="2" t="s">
        <v>38</v>
      </c>
      <c r="C36" s="1" t="s">
        <v>39</v>
      </c>
      <c r="D36" s="43">
        <v>1481</v>
      </c>
      <c r="E36" s="1" t="s">
        <v>89</v>
      </c>
      <c r="F36" s="1" t="s">
        <v>40</v>
      </c>
      <c r="G36" s="1" t="str">
        <f>IF(SUMIFS(Dados!$A:$A,Dados!$C:$C,'IDGF-Jun'!$D:$D,Dados!$B:$B,'IDGF-Jun'!$N$2)=0,"SEM MOVIMENTO","AVALIADO")</f>
        <v>SEM MOVIMENTO</v>
      </c>
      <c r="H36" s="42" t="s">
        <v>348</v>
      </c>
      <c r="I36" s="9" t="str">
        <f>IF($G36="SEM MOVIMENTO","",IF(AND($G36="AVALIADO",SUMIFS(Dados!$A:$A,Dados!$C:$C,$D:$D,Dados!$B:$B,$N$2,Dados!$I:$I,$3:$3)&lt;&gt;0),SUMIFS(Dados!$F:$F,Dados!$C:$C,$D:$D,Dados!$B:$B,$N$2,Dados!$I:$I,$3:$3)%*$I$2,$I$2))</f>
        <v/>
      </c>
      <c r="J36" s="9" t="str">
        <f t="shared" si="0"/>
        <v/>
      </c>
      <c r="K36" s="9" t="str">
        <f>IF($G36="SEM MOVIMENTO","",IF(AND($G36="AVALIADO",SUMIFS(Dados!$A:$A,Dados!$C:$C,$D:$D,Dados!$B:$B,$N$2,Dados!$I:$I,$3:$3)&lt;&gt;0),SUMIFS(Dados!$F:$F,Dados!$C:$C,$D:$D,Dados!$B:$B,$N$2,Dados!$I:$I,$3:$3)%*$K$2,$K$2))</f>
        <v/>
      </c>
      <c r="L36" s="9" t="str">
        <f>IF($G36="SEM MOVIMENTO","",IF(AND($G36="AVALIADO",SUMIFS(Dados!$A:$A,Dados!$C:$C,$D:$D,Dados!$B:$B,$N$2,Dados!$I:$I,$3:$3)&lt;&gt;0),SUMIFS(Dados!$F:$F,Dados!$C:$C,$D:$D,Dados!$B:$B,$N$2,Dados!$I:$I,$3:$3)%*$L$2,$L$2))</f>
        <v/>
      </c>
      <c r="M36" s="9" t="str">
        <f>IF($G36="SEM MOVIMENTO","",IF(AND($G36="AVALIADO",SUMIFS(Dados!$A:$A,Dados!$C:$C,$D:$D,Dados!$B:$B,$N$2,Dados!$I:$I,$3:$3)&lt;&gt;0),SUMIFS(Dados!$F:$F,Dados!$C:$C,$D:$D,Dados!$B:$B,$N$2,Dados!$I:$I,$3:$3)%*$M$2,$M$2))</f>
        <v/>
      </c>
      <c r="N36" s="7">
        <f t="shared" si="1"/>
        <v>0</v>
      </c>
    </row>
    <row r="37" spans="1:14" ht="15.75" x14ac:dyDescent="0.25">
      <c r="A37" s="1">
        <v>2035</v>
      </c>
      <c r="B37" s="2" t="s">
        <v>130</v>
      </c>
      <c r="C37" s="1" t="s">
        <v>131</v>
      </c>
      <c r="D37" s="43">
        <v>2035</v>
      </c>
      <c r="E37" s="1" t="s">
        <v>138</v>
      </c>
      <c r="F37" s="1" t="s">
        <v>137</v>
      </c>
      <c r="G37" s="1" t="str">
        <f>IF(SUMIFS(Dados!$A:$A,Dados!$C:$C,'IDGF-Jun'!$D:$D,Dados!$B:$B,'IDGF-Jun'!$N$2)=0,"SEM MOVIMENTO","AVALIADO")</f>
        <v>SEM MOVIMENTO</v>
      </c>
      <c r="H37" s="42" t="s">
        <v>348</v>
      </c>
      <c r="I37" s="9" t="str">
        <f>IF($G37="SEM MOVIMENTO","",IF(AND($G37="AVALIADO",SUMIFS(Dados!$A:$A,Dados!$C:$C,$D:$D,Dados!$B:$B,$N$2,Dados!$I:$I,$3:$3)&lt;&gt;0),SUMIFS(Dados!$F:$F,Dados!$C:$C,$D:$D,Dados!$B:$B,$N$2,Dados!$I:$I,$3:$3)%*$I$2,$I$2))</f>
        <v/>
      </c>
      <c r="J37" s="9" t="str">
        <f t="shared" si="0"/>
        <v/>
      </c>
      <c r="K37" s="9" t="str">
        <f>IF($G37="SEM MOVIMENTO","",IF(AND($G37="AVALIADO",SUMIFS(Dados!$A:$A,Dados!$C:$C,$D:$D,Dados!$B:$B,$N$2,Dados!$I:$I,$3:$3)&lt;&gt;0),SUMIFS(Dados!$F:$F,Dados!$C:$C,$D:$D,Dados!$B:$B,$N$2,Dados!$I:$I,$3:$3)%*$K$2,$K$2))</f>
        <v/>
      </c>
      <c r="L37" s="9" t="str">
        <f>IF($G37="SEM MOVIMENTO","",IF(AND($G37="AVALIADO",SUMIFS(Dados!$A:$A,Dados!$C:$C,$D:$D,Dados!$B:$B,$N$2,Dados!$I:$I,$3:$3)&lt;&gt;0),SUMIFS(Dados!$F:$F,Dados!$C:$C,$D:$D,Dados!$B:$B,$N$2,Dados!$I:$I,$3:$3)%*$L$2,$L$2))</f>
        <v/>
      </c>
      <c r="M37" s="9" t="str">
        <f>IF($G37="SEM MOVIMENTO","",IF(AND($G37="AVALIADO",SUMIFS(Dados!$A:$A,Dados!$C:$C,$D:$D,Dados!$B:$B,$N$2,Dados!$I:$I,$3:$3)&lt;&gt;0),SUMIFS(Dados!$F:$F,Dados!$C:$C,$D:$D,Dados!$B:$B,$N$2,Dados!$I:$I,$3:$3)%*$M$2,$M$2))</f>
        <v/>
      </c>
      <c r="N37" s="7">
        <f t="shared" si="1"/>
        <v>0</v>
      </c>
    </row>
    <row r="38" spans="1:14" ht="15.75" x14ac:dyDescent="0.25">
      <c r="A38" s="1">
        <v>1193</v>
      </c>
      <c r="B38" s="2" t="s">
        <v>117</v>
      </c>
      <c r="C38" s="1" t="s">
        <v>118</v>
      </c>
      <c r="D38" s="43">
        <v>1193</v>
      </c>
      <c r="E38" s="1" t="s">
        <v>138</v>
      </c>
      <c r="F38" s="1" t="s">
        <v>135</v>
      </c>
      <c r="G38" s="1" t="str">
        <f>IF(SUMIFS(Dados!$A:$A,Dados!$C:$C,'IDGF-Jun'!$D:$D,Dados!$B:$B,'IDGF-Jun'!$N$2)=0,"SEM MOVIMENTO","AVALIADO")</f>
        <v>SEM MOVIMENTO</v>
      </c>
      <c r="H38" s="42" t="s">
        <v>348</v>
      </c>
      <c r="I38" s="9" t="str">
        <f>IF($G38="SEM MOVIMENTO","",IF(AND($G38="AVALIADO",SUMIFS(Dados!$A:$A,Dados!$C:$C,$D:$D,Dados!$B:$B,$N$2,Dados!$I:$I,$3:$3)&lt;&gt;0),SUMIFS(Dados!$F:$F,Dados!$C:$C,$D:$D,Dados!$B:$B,$N$2,Dados!$I:$I,$3:$3)%*$I$2,$I$2))</f>
        <v/>
      </c>
      <c r="J38" s="9" t="str">
        <f t="shared" si="0"/>
        <v/>
      </c>
      <c r="K38" s="9" t="str">
        <f>IF($G38="SEM MOVIMENTO","",IF(AND($G38="AVALIADO",SUMIFS(Dados!$A:$A,Dados!$C:$C,$D:$D,Dados!$B:$B,$N$2,Dados!$I:$I,$3:$3)&lt;&gt;0),SUMIFS(Dados!$F:$F,Dados!$C:$C,$D:$D,Dados!$B:$B,$N$2,Dados!$I:$I,$3:$3)%*$K$2,$K$2))</f>
        <v/>
      </c>
      <c r="L38" s="9" t="str">
        <f>IF($G38="SEM MOVIMENTO","",IF(AND($G38="AVALIADO",SUMIFS(Dados!$A:$A,Dados!$C:$C,$D:$D,Dados!$B:$B,$N$2,Dados!$I:$I,$3:$3)&lt;&gt;0),SUMIFS(Dados!$F:$F,Dados!$C:$C,$D:$D,Dados!$B:$B,$N$2,Dados!$I:$I,$3:$3)%*$L$2,$L$2))</f>
        <v/>
      </c>
      <c r="M38" s="9" t="str">
        <f>IF($G38="SEM MOVIMENTO","",IF(AND($G38="AVALIADO",SUMIFS(Dados!$A:$A,Dados!$C:$C,$D:$D,Dados!$B:$B,$N$2,Dados!$I:$I,$3:$3)&lt;&gt;0),SUMIFS(Dados!$F:$F,Dados!$C:$C,$D:$D,Dados!$B:$B,$N$2,Dados!$I:$I,$3:$3)%*$M$2,$M$2))</f>
        <v/>
      </c>
      <c r="N38" s="7">
        <f t="shared" si="1"/>
        <v>0</v>
      </c>
    </row>
    <row r="39" spans="1:14" ht="15.75" x14ac:dyDescent="0.25">
      <c r="A39" s="1">
        <v>1292</v>
      </c>
      <c r="B39" s="2" t="s">
        <v>113</v>
      </c>
      <c r="C39" s="1" t="s">
        <v>114</v>
      </c>
      <c r="D39" s="43">
        <v>1292</v>
      </c>
      <c r="E39" s="1" t="s">
        <v>138</v>
      </c>
      <c r="F39" s="1" t="s">
        <v>134</v>
      </c>
      <c r="G39" s="1" t="str">
        <f>IF(SUMIFS(Dados!$A:$A,Dados!$C:$C,'IDGF-Jun'!$D:$D,Dados!$B:$B,'IDGF-Jun'!$N$2)=0,"SEM MOVIMENTO","AVALIADO")</f>
        <v>SEM MOVIMENTO</v>
      </c>
      <c r="H39" s="42" t="s">
        <v>348</v>
      </c>
      <c r="I39" s="9" t="str">
        <f>IF($G39="SEM MOVIMENTO","",IF(AND($G39="AVALIADO",SUMIFS(Dados!$A:$A,Dados!$C:$C,$D:$D,Dados!$B:$B,$N$2,Dados!$I:$I,$3:$3)&lt;&gt;0),SUMIFS(Dados!$F:$F,Dados!$C:$C,$D:$D,Dados!$B:$B,$N$2,Dados!$I:$I,$3:$3)%*$I$2,$I$2))</f>
        <v/>
      </c>
      <c r="J39" s="9" t="str">
        <f t="shared" si="0"/>
        <v/>
      </c>
      <c r="K39" s="9" t="str">
        <f>IF($G39="SEM MOVIMENTO","",IF(AND($G39="AVALIADO",SUMIFS(Dados!$A:$A,Dados!$C:$C,$D:$D,Dados!$B:$B,$N$2,Dados!$I:$I,$3:$3)&lt;&gt;0),SUMIFS(Dados!$F:$F,Dados!$C:$C,$D:$D,Dados!$B:$B,$N$2,Dados!$I:$I,$3:$3)%*$K$2,$K$2))</f>
        <v/>
      </c>
      <c r="L39" s="9" t="str">
        <f>IF($G39="SEM MOVIMENTO","",IF(AND($G39="AVALIADO",SUMIFS(Dados!$A:$A,Dados!$C:$C,$D:$D,Dados!$B:$B,$N$2,Dados!$I:$I,$3:$3)&lt;&gt;0),SUMIFS(Dados!$F:$F,Dados!$C:$C,$D:$D,Dados!$B:$B,$N$2,Dados!$I:$I,$3:$3)%*$L$2,$L$2))</f>
        <v/>
      </c>
      <c r="M39" s="9" t="str">
        <f>IF($G39="SEM MOVIMENTO","",IF(AND($G39="AVALIADO",SUMIFS(Dados!$A:$A,Dados!$C:$C,$D:$D,Dados!$B:$B,$N$2,Dados!$I:$I,$3:$3)&lt;&gt;0),SUMIFS(Dados!$F:$F,Dados!$C:$C,$D:$D,Dados!$B:$B,$N$2,Dados!$I:$I,$3:$3)%*$M$2,$M$2))</f>
        <v/>
      </c>
      <c r="N39" s="7">
        <f t="shared" si="1"/>
        <v>0</v>
      </c>
    </row>
    <row r="40" spans="1:14" ht="15.75" x14ac:dyDescent="0.25">
      <c r="A40" s="1">
        <v>1484</v>
      </c>
      <c r="B40" s="2" t="s">
        <v>126</v>
      </c>
      <c r="C40" s="1" t="s">
        <v>127</v>
      </c>
      <c r="D40" s="43">
        <v>1484</v>
      </c>
      <c r="E40" s="1" t="s">
        <v>138</v>
      </c>
      <c r="F40" s="1" t="s">
        <v>136</v>
      </c>
      <c r="G40" s="1" t="str">
        <f>IF(SUMIFS(Dados!$A:$A,Dados!$C:$C,'IDGF-Jun'!$D:$D,Dados!$B:$B,'IDGF-Jun'!$N$2)=0,"SEM MOVIMENTO","AVALIADO")</f>
        <v>SEM MOVIMENTO</v>
      </c>
      <c r="H40" s="42" t="s">
        <v>348</v>
      </c>
      <c r="I40" s="9" t="str">
        <f>IF($G40="SEM MOVIMENTO","",IF(AND($G40="AVALIADO",SUMIFS(Dados!$A:$A,Dados!$C:$C,$D:$D,Dados!$B:$B,$N$2,Dados!$I:$I,$3:$3)&lt;&gt;0),SUMIFS(Dados!$F:$F,Dados!$C:$C,$D:$D,Dados!$B:$B,$N$2,Dados!$I:$I,$3:$3)%*$I$2,$I$2))</f>
        <v/>
      </c>
      <c r="J40" s="9" t="str">
        <f t="shared" si="0"/>
        <v/>
      </c>
      <c r="K40" s="9" t="str">
        <f>IF($G40="SEM MOVIMENTO","",IF(AND($G40="AVALIADO",SUMIFS(Dados!$A:$A,Dados!$C:$C,$D:$D,Dados!$B:$B,$N$2,Dados!$I:$I,$3:$3)&lt;&gt;0),SUMIFS(Dados!$F:$F,Dados!$C:$C,$D:$D,Dados!$B:$B,$N$2,Dados!$I:$I,$3:$3)%*$K$2,$K$2))</f>
        <v/>
      </c>
      <c r="L40" s="9" t="str">
        <f>IF($G40="SEM MOVIMENTO","",IF(AND($G40="AVALIADO",SUMIFS(Dados!$A:$A,Dados!$C:$C,$D:$D,Dados!$B:$B,$N$2,Dados!$I:$I,$3:$3)&lt;&gt;0),SUMIFS(Dados!$F:$F,Dados!$C:$C,$D:$D,Dados!$B:$B,$N$2,Dados!$I:$I,$3:$3)%*$L$2,$L$2))</f>
        <v/>
      </c>
      <c r="M40" s="9" t="str">
        <f>IF($G40="SEM MOVIMENTO","",IF(AND($G40="AVALIADO",SUMIFS(Dados!$A:$A,Dados!$C:$C,$D:$D,Dados!$B:$B,$N$2,Dados!$I:$I,$3:$3)&lt;&gt;0),SUMIFS(Dados!$F:$F,Dados!$C:$C,$D:$D,Dados!$B:$B,$N$2,Dados!$I:$I,$3:$3)%*$M$2,$M$2))</f>
        <v/>
      </c>
      <c r="N40" s="7">
        <f t="shared" si="1"/>
        <v>0</v>
      </c>
    </row>
    <row r="41" spans="1:14" ht="15.75" x14ac:dyDescent="0.25">
      <c r="A41" s="1">
        <v>1829</v>
      </c>
      <c r="B41" s="2" t="s">
        <v>78</v>
      </c>
      <c r="C41" s="1" t="s">
        <v>79</v>
      </c>
      <c r="D41" s="43">
        <v>1829</v>
      </c>
      <c r="E41" s="1" t="s">
        <v>90</v>
      </c>
      <c r="F41" s="1" t="s">
        <v>80</v>
      </c>
      <c r="G41" s="1" t="str">
        <f>IF(SUMIFS(Dados!$A:$A,Dados!$C:$C,'IDGF-Jun'!$D:$D,Dados!$B:$B,'IDGF-Jun'!$N$2)=0,"SEM MOVIMENTO","AVALIADO")</f>
        <v>SEM MOVIMENTO</v>
      </c>
      <c r="H41" s="42" t="s">
        <v>348</v>
      </c>
      <c r="I41" s="9" t="str">
        <f>IF($G41="SEM MOVIMENTO","",IF(AND($G41="AVALIADO",SUMIFS(Dados!$A:$A,Dados!$C:$C,$D:$D,Dados!$B:$B,$N$2,Dados!$I:$I,$3:$3)&lt;&gt;0),SUMIFS(Dados!$F:$F,Dados!$C:$C,$D:$D,Dados!$B:$B,$N$2,Dados!$I:$I,$3:$3)%*$I$2,$I$2))</f>
        <v/>
      </c>
      <c r="J41" s="9" t="str">
        <f t="shared" si="0"/>
        <v/>
      </c>
      <c r="K41" s="9" t="str">
        <f>IF($G41="SEM MOVIMENTO","",IF(AND($G41="AVALIADO",SUMIFS(Dados!$A:$A,Dados!$C:$C,$D:$D,Dados!$B:$B,$N$2,Dados!$I:$I,$3:$3)&lt;&gt;0),SUMIFS(Dados!$F:$F,Dados!$C:$C,$D:$D,Dados!$B:$B,$N$2,Dados!$I:$I,$3:$3)%*$K$2,$K$2))</f>
        <v/>
      </c>
      <c r="L41" s="9" t="str">
        <f>IF($G41="SEM MOVIMENTO","",IF(AND($G41="AVALIADO",SUMIFS(Dados!$A:$A,Dados!$C:$C,$D:$D,Dados!$B:$B,$N$2,Dados!$I:$I,$3:$3)&lt;&gt;0),SUMIFS(Dados!$F:$F,Dados!$C:$C,$D:$D,Dados!$B:$B,$N$2,Dados!$I:$I,$3:$3)%*$L$2,$L$2))</f>
        <v/>
      </c>
      <c r="M41" s="9" t="str">
        <f>IF($G41="SEM MOVIMENTO","",IF(AND($G41="AVALIADO",SUMIFS(Dados!$A:$A,Dados!$C:$C,$D:$D,Dados!$B:$B,$N$2,Dados!$I:$I,$3:$3)&lt;&gt;0),SUMIFS(Dados!$F:$F,Dados!$C:$C,$D:$D,Dados!$B:$B,$N$2,Dados!$I:$I,$3:$3)%*$M$2,$M$2))</f>
        <v/>
      </c>
      <c r="N41" s="7">
        <f t="shared" si="1"/>
        <v>0</v>
      </c>
    </row>
    <row r="42" spans="1:14" ht="15.75" x14ac:dyDescent="0.25">
      <c r="A42" s="1">
        <v>1428</v>
      </c>
      <c r="B42" s="2" t="s">
        <v>81</v>
      </c>
      <c r="C42" s="1" t="s">
        <v>82</v>
      </c>
      <c r="D42" s="43">
        <v>1428</v>
      </c>
      <c r="E42" s="1" t="s">
        <v>90</v>
      </c>
      <c r="F42" s="1" t="s">
        <v>80</v>
      </c>
      <c r="G42" s="1" t="str">
        <f>IF(SUMIFS(Dados!$A:$A,Dados!$C:$C,'IDGF-Jun'!$D:$D,Dados!$B:$B,'IDGF-Jun'!$N$2)=0,"SEM MOVIMENTO","AVALIADO")</f>
        <v>SEM MOVIMENTO</v>
      </c>
      <c r="H42" s="42" t="s">
        <v>348</v>
      </c>
      <c r="I42" s="9" t="str">
        <f>IF($G42="SEM MOVIMENTO","",IF(AND($G42="AVALIADO",SUMIFS(Dados!$A:$A,Dados!$C:$C,$D:$D,Dados!$B:$B,$N$2,Dados!$I:$I,$3:$3)&lt;&gt;0),SUMIFS(Dados!$F:$F,Dados!$C:$C,$D:$D,Dados!$B:$B,$N$2,Dados!$I:$I,$3:$3)%*$I$2,$I$2))</f>
        <v/>
      </c>
      <c r="J42" s="9" t="str">
        <f t="shared" si="0"/>
        <v/>
      </c>
      <c r="K42" s="9" t="str">
        <f>IF($G42="SEM MOVIMENTO","",IF(AND($G42="AVALIADO",SUMIFS(Dados!$A:$A,Dados!$C:$C,$D:$D,Dados!$B:$B,$N$2,Dados!$I:$I,$3:$3)&lt;&gt;0),SUMIFS(Dados!$F:$F,Dados!$C:$C,$D:$D,Dados!$B:$B,$N$2,Dados!$I:$I,$3:$3)%*$K$2,$K$2))</f>
        <v/>
      </c>
      <c r="L42" s="9" t="str">
        <f>IF($G42="SEM MOVIMENTO","",IF(AND($G42="AVALIADO",SUMIFS(Dados!$A:$A,Dados!$C:$C,$D:$D,Dados!$B:$B,$N$2,Dados!$I:$I,$3:$3)&lt;&gt;0),SUMIFS(Dados!$F:$F,Dados!$C:$C,$D:$D,Dados!$B:$B,$N$2,Dados!$I:$I,$3:$3)%*$L$2,$L$2))</f>
        <v/>
      </c>
      <c r="M42" s="9" t="str">
        <f>IF($G42="SEM MOVIMENTO","",IF(AND($G42="AVALIADO",SUMIFS(Dados!$A:$A,Dados!$C:$C,$D:$D,Dados!$B:$B,$N$2,Dados!$I:$I,$3:$3)&lt;&gt;0),SUMIFS(Dados!$F:$F,Dados!$C:$C,$D:$D,Dados!$B:$B,$N$2,Dados!$I:$I,$3:$3)%*$M$2,$M$2))</f>
        <v/>
      </c>
      <c r="N42" s="7">
        <f t="shared" si="1"/>
        <v>0</v>
      </c>
    </row>
    <row r="43" spans="1:14" ht="15.75" x14ac:dyDescent="0.25">
      <c r="A43" s="1">
        <v>1495</v>
      </c>
      <c r="B43" s="2" t="s">
        <v>15</v>
      </c>
      <c r="C43" s="1" t="s">
        <v>16</v>
      </c>
      <c r="D43" s="43">
        <v>1495</v>
      </c>
      <c r="E43" s="1" t="s">
        <v>90</v>
      </c>
      <c r="F43" s="1" t="s">
        <v>17</v>
      </c>
      <c r="G43" s="1" t="str">
        <f>IF(SUMIFS(Dados!$A:$A,Dados!$C:$C,'IDGF-Jun'!$D:$D,Dados!$B:$B,'IDGF-Jun'!$N$2)=0,"SEM MOVIMENTO","AVALIADO")</f>
        <v>SEM MOVIMENTO</v>
      </c>
      <c r="H43" s="42" t="s">
        <v>348</v>
      </c>
      <c r="I43" s="9" t="str">
        <f>IF($G43="SEM MOVIMENTO","",IF(AND($G43="AVALIADO",SUMIFS(Dados!$A:$A,Dados!$C:$C,$D:$D,Dados!$B:$B,$N$2,Dados!$I:$I,$3:$3)&lt;&gt;0),SUMIFS(Dados!$F:$F,Dados!$C:$C,$D:$D,Dados!$B:$B,$N$2,Dados!$I:$I,$3:$3)%*$I$2,$I$2))</f>
        <v/>
      </c>
      <c r="J43" s="9" t="str">
        <f t="shared" si="0"/>
        <v/>
      </c>
      <c r="K43" s="9" t="str">
        <f>IF($G43="SEM MOVIMENTO","",IF(AND($G43="AVALIADO",SUMIFS(Dados!$A:$A,Dados!$C:$C,$D:$D,Dados!$B:$B,$N$2,Dados!$I:$I,$3:$3)&lt;&gt;0),SUMIFS(Dados!$F:$F,Dados!$C:$C,$D:$D,Dados!$B:$B,$N$2,Dados!$I:$I,$3:$3)%*$K$2,$K$2))</f>
        <v/>
      </c>
      <c r="L43" s="9" t="str">
        <f>IF($G43="SEM MOVIMENTO","",IF(AND($G43="AVALIADO",SUMIFS(Dados!$A:$A,Dados!$C:$C,$D:$D,Dados!$B:$B,$N$2,Dados!$I:$I,$3:$3)&lt;&gt;0),SUMIFS(Dados!$F:$F,Dados!$C:$C,$D:$D,Dados!$B:$B,$N$2,Dados!$I:$I,$3:$3)%*$L$2,$L$2))</f>
        <v/>
      </c>
      <c r="M43" s="9" t="str">
        <f>IF($G43="SEM MOVIMENTO","",IF(AND($G43="AVALIADO",SUMIFS(Dados!$A:$A,Dados!$C:$C,$D:$D,Dados!$B:$B,$N$2,Dados!$I:$I,$3:$3)&lt;&gt;0),SUMIFS(Dados!$F:$F,Dados!$C:$C,$D:$D,Dados!$B:$B,$N$2,Dados!$I:$I,$3:$3)%*$M$2,$M$2))</f>
        <v/>
      </c>
      <c r="N43" s="7">
        <f t="shared" si="1"/>
        <v>0</v>
      </c>
    </row>
    <row r="44" spans="1:14" ht="15.75" x14ac:dyDescent="0.25">
      <c r="A44" s="1">
        <v>1806</v>
      </c>
      <c r="B44" s="2" t="s">
        <v>4</v>
      </c>
      <c r="C44" s="1" t="s">
        <v>5</v>
      </c>
      <c r="D44" s="43">
        <v>1806</v>
      </c>
      <c r="E44" s="1" t="s">
        <v>89</v>
      </c>
      <c r="F44" s="1" t="s">
        <v>6</v>
      </c>
      <c r="G44" s="1" t="str">
        <f>IF(SUMIFS(Dados!$A:$A,Dados!$C:$C,'IDGF-Jun'!$D:$D,Dados!$B:$B,'IDGF-Jun'!$N$2)=0,"SEM MOVIMENTO","AVALIADO")</f>
        <v>SEM MOVIMENTO</v>
      </c>
      <c r="H44" s="42" t="s">
        <v>348</v>
      </c>
      <c r="I44" s="9" t="str">
        <f>IF($G44="SEM MOVIMENTO","",IF(AND($G44="AVALIADO",SUMIFS(Dados!$A:$A,Dados!$C:$C,$D:$D,Dados!$B:$B,$N$2,Dados!$I:$I,$3:$3)&lt;&gt;0),SUMIFS(Dados!$F:$F,Dados!$C:$C,$D:$D,Dados!$B:$B,$N$2,Dados!$I:$I,$3:$3)%*$I$2,$I$2))</f>
        <v/>
      </c>
      <c r="J44" s="9" t="str">
        <f t="shared" si="0"/>
        <v/>
      </c>
      <c r="K44" s="9" t="str">
        <f>IF($G44="SEM MOVIMENTO","",IF(AND($G44="AVALIADO",SUMIFS(Dados!$A:$A,Dados!$C:$C,$D:$D,Dados!$B:$B,$N$2,Dados!$I:$I,$3:$3)&lt;&gt;0),SUMIFS(Dados!$F:$F,Dados!$C:$C,$D:$D,Dados!$B:$B,$N$2,Dados!$I:$I,$3:$3)%*$K$2,$K$2))</f>
        <v/>
      </c>
      <c r="L44" s="9" t="str">
        <f>IF($G44="SEM MOVIMENTO","",IF(AND($G44="AVALIADO",SUMIFS(Dados!$A:$A,Dados!$C:$C,$D:$D,Dados!$B:$B,$N$2,Dados!$I:$I,$3:$3)&lt;&gt;0),SUMIFS(Dados!$F:$F,Dados!$C:$C,$D:$D,Dados!$B:$B,$N$2,Dados!$I:$I,$3:$3)%*$L$2,$L$2))</f>
        <v/>
      </c>
      <c r="M44" s="9" t="str">
        <f>IF($G44="SEM MOVIMENTO","",IF(AND($G44="AVALIADO",SUMIFS(Dados!$A:$A,Dados!$C:$C,$D:$D,Dados!$B:$B,$N$2,Dados!$I:$I,$3:$3)&lt;&gt;0),SUMIFS(Dados!$F:$F,Dados!$C:$C,$D:$D,Dados!$B:$B,$N$2,Dados!$I:$I,$3:$3)%*$M$2,$M$2))</f>
        <v/>
      </c>
      <c r="N44" s="7">
        <f t="shared" si="1"/>
        <v>0</v>
      </c>
    </row>
    <row r="45" spans="1:14" ht="15.75" x14ac:dyDescent="0.25">
      <c r="A45" s="1">
        <v>2040</v>
      </c>
      <c r="B45" s="2" t="s">
        <v>7</v>
      </c>
      <c r="C45" s="1" t="s">
        <v>8</v>
      </c>
      <c r="D45" s="43">
        <v>2040</v>
      </c>
      <c r="E45" s="1" t="s">
        <v>89</v>
      </c>
      <c r="F45" s="1" t="s">
        <v>6</v>
      </c>
      <c r="G45" s="1" t="str">
        <f>IF(SUMIFS(Dados!$A:$A,Dados!$C:$C,'IDGF-Jun'!$D:$D,Dados!$B:$B,'IDGF-Jun'!$N$2)=0,"SEM MOVIMENTO","AVALIADO")</f>
        <v>SEM MOVIMENTO</v>
      </c>
      <c r="H45" s="42" t="s">
        <v>348</v>
      </c>
      <c r="I45" s="9" t="str">
        <f>IF($G45="SEM MOVIMENTO","",IF(AND($G45="AVALIADO",SUMIFS(Dados!$A:$A,Dados!$C:$C,$D:$D,Dados!$B:$B,$N$2,Dados!$I:$I,$3:$3)&lt;&gt;0),SUMIFS(Dados!$F:$F,Dados!$C:$C,$D:$D,Dados!$B:$B,$N$2,Dados!$I:$I,$3:$3)%*$I$2,$I$2))</f>
        <v/>
      </c>
      <c r="J45" s="9" t="str">
        <f t="shared" si="0"/>
        <v/>
      </c>
      <c r="K45" s="9" t="str">
        <f>IF($G45="SEM MOVIMENTO","",IF(AND($G45="AVALIADO",SUMIFS(Dados!$A:$A,Dados!$C:$C,$D:$D,Dados!$B:$B,$N$2,Dados!$I:$I,$3:$3)&lt;&gt;0),SUMIFS(Dados!$F:$F,Dados!$C:$C,$D:$D,Dados!$B:$B,$N$2,Dados!$I:$I,$3:$3)%*$K$2,$K$2))</f>
        <v/>
      </c>
      <c r="L45" s="9" t="str">
        <f>IF($G45="SEM MOVIMENTO","",IF(AND($G45="AVALIADO",SUMIFS(Dados!$A:$A,Dados!$C:$C,$D:$D,Dados!$B:$B,$N$2,Dados!$I:$I,$3:$3)&lt;&gt;0),SUMIFS(Dados!$F:$F,Dados!$C:$C,$D:$D,Dados!$B:$B,$N$2,Dados!$I:$I,$3:$3)%*$L$2,$L$2))</f>
        <v/>
      </c>
      <c r="M45" s="9" t="str">
        <f>IF($G45="SEM MOVIMENTO","",IF(AND($G45="AVALIADO",SUMIFS(Dados!$A:$A,Dados!$C:$C,$D:$D,Dados!$B:$B,$N$2,Dados!$I:$I,$3:$3)&lt;&gt;0),SUMIFS(Dados!$F:$F,Dados!$C:$C,$D:$D,Dados!$B:$B,$N$2,Dados!$I:$I,$3:$3)%*$M$2,$M$2))</f>
        <v/>
      </c>
      <c r="N45" s="7">
        <f t="shared" si="1"/>
        <v>0</v>
      </c>
    </row>
    <row r="46" spans="1:14" ht="15.75" x14ac:dyDescent="0.25">
      <c r="A46" s="1">
        <v>1903</v>
      </c>
      <c r="B46" s="2" t="s">
        <v>99</v>
      </c>
      <c r="C46" s="1" t="s">
        <v>100</v>
      </c>
      <c r="D46" s="43">
        <v>1903</v>
      </c>
      <c r="E46" s="1" t="s">
        <v>89</v>
      </c>
      <c r="F46" s="1" t="s">
        <v>94</v>
      </c>
      <c r="G46" s="1" t="str">
        <f>IF(SUMIFS(Dados!$A:$A,Dados!$C:$C,'IDGF-Jun'!$D:$D,Dados!$B:$B,'IDGF-Jun'!$N$2)=0,"SEM MOVIMENTO","AVALIADO")</f>
        <v>SEM MOVIMENTO</v>
      </c>
      <c r="H46" s="42" t="s">
        <v>348</v>
      </c>
      <c r="I46" s="9" t="str">
        <f>IF($G46="SEM MOVIMENTO","",IF(AND($G46="AVALIADO",SUMIFS(Dados!$A:$A,Dados!$C:$C,$D:$D,Dados!$B:$B,$N$2,Dados!$I:$I,$3:$3)&lt;&gt;0),SUMIFS(Dados!$F:$F,Dados!$C:$C,$D:$D,Dados!$B:$B,$N$2,Dados!$I:$I,$3:$3)%*$I$2,$I$2))</f>
        <v/>
      </c>
      <c r="J46" s="9" t="str">
        <f t="shared" si="0"/>
        <v/>
      </c>
      <c r="K46" s="9" t="str">
        <f>IF($G46="SEM MOVIMENTO","",IF(AND($G46="AVALIADO",SUMIFS(Dados!$A:$A,Dados!$C:$C,$D:$D,Dados!$B:$B,$N$2,Dados!$I:$I,$3:$3)&lt;&gt;0),SUMIFS(Dados!$F:$F,Dados!$C:$C,$D:$D,Dados!$B:$B,$N$2,Dados!$I:$I,$3:$3)%*$K$2,$K$2))</f>
        <v/>
      </c>
      <c r="L46" s="9" t="str">
        <f>IF($G46="SEM MOVIMENTO","",IF(AND($G46="AVALIADO",SUMIFS(Dados!$A:$A,Dados!$C:$C,$D:$D,Dados!$B:$B,$N$2,Dados!$I:$I,$3:$3)&lt;&gt;0),SUMIFS(Dados!$F:$F,Dados!$C:$C,$D:$D,Dados!$B:$B,$N$2,Dados!$I:$I,$3:$3)%*$L$2,$L$2))</f>
        <v/>
      </c>
      <c r="M46" s="9" t="str">
        <f>IF($G46="SEM MOVIMENTO","",IF(AND($G46="AVALIADO",SUMIFS(Dados!$A:$A,Dados!$C:$C,$D:$D,Dados!$B:$B,$N$2,Dados!$I:$I,$3:$3)&lt;&gt;0),SUMIFS(Dados!$F:$F,Dados!$C:$C,$D:$D,Dados!$B:$B,$N$2,Dados!$I:$I,$3:$3)%*$M$2,$M$2))</f>
        <v/>
      </c>
      <c r="N46" s="7">
        <f t="shared" si="1"/>
        <v>0</v>
      </c>
    </row>
    <row r="47" spans="1:14" ht="15.75" x14ac:dyDescent="0.25">
      <c r="A47" s="1">
        <v>2541</v>
      </c>
      <c r="B47" s="2" t="s">
        <v>9</v>
      </c>
      <c r="C47" s="1" t="s">
        <v>10</v>
      </c>
      <c r="D47" s="43">
        <v>2541</v>
      </c>
      <c r="E47" s="1" t="s">
        <v>89</v>
      </c>
      <c r="F47" s="1" t="s">
        <v>6</v>
      </c>
      <c r="G47" s="1" t="str">
        <f>IF(SUMIFS(Dados!$A:$A,Dados!$C:$C,'IDGF-Jun'!$D:$D,Dados!$B:$B,'IDGF-Jun'!$N$2)=0,"SEM MOVIMENTO","AVALIADO")</f>
        <v>SEM MOVIMENTO</v>
      </c>
      <c r="H47" s="42" t="s">
        <v>348</v>
      </c>
      <c r="I47" s="9" t="str">
        <f>IF($G47="SEM MOVIMENTO","",IF(AND($G47="AVALIADO",SUMIFS(Dados!$A:$A,Dados!$C:$C,$D:$D,Dados!$B:$B,$N$2,Dados!$I:$I,$3:$3)&lt;&gt;0),SUMIFS(Dados!$F:$F,Dados!$C:$C,$D:$D,Dados!$B:$B,$N$2,Dados!$I:$I,$3:$3)%*$I$2,$I$2))</f>
        <v/>
      </c>
      <c r="J47" s="9" t="str">
        <f t="shared" si="0"/>
        <v/>
      </c>
      <c r="K47" s="9" t="str">
        <f>IF($G47="SEM MOVIMENTO","",IF(AND($G47="AVALIADO",SUMIFS(Dados!$A:$A,Dados!$C:$C,$D:$D,Dados!$B:$B,$N$2,Dados!$I:$I,$3:$3)&lt;&gt;0),SUMIFS(Dados!$F:$F,Dados!$C:$C,$D:$D,Dados!$B:$B,$N$2,Dados!$I:$I,$3:$3)%*$K$2,$K$2))</f>
        <v/>
      </c>
      <c r="L47" s="9" t="str">
        <f>IF($G47="SEM MOVIMENTO","",IF(AND($G47="AVALIADO",SUMIFS(Dados!$A:$A,Dados!$C:$C,$D:$D,Dados!$B:$B,$N$2,Dados!$I:$I,$3:$3)&lt;&gt;0),SUMIFS(Dados!$F:$F,Dados!$C:$C,$D:$D,Dados!$B:$B,$N$2,Dados!$I:$I,$3:$3)%*$L$2,$L$2))</f>
        <v/>
      </c>
      <c r="M47" s="9" t="str">
        <f>IF($G47="SEM MOVIMENTO","",IF(AND($G47="AVALIADO",SUMIFS(Dados!$A:$A,Dados!$C:$C,$D:$D,Dados!$B:$B,$N$2,Dados!$I:$I,$3:$3)&lt;&gt;0),SUMIFS(Dados!$F:$F,Dados!$C:$C,$D:$D,Dados!$B:$B,$N$2,Dados!$I:$I,$3:$3)%*$M$2,$M$2))</f>
        <v/>
      </c>
      <c r="N47" s="7">
        <f t="shared" si="1"/>
        <v>0</v>
      </c>
    </row>
    <row r="48" spans="1:14" ht="15.75" x14ac:dyDescent="0.25">
      <c r="A48" s="1">
        <v>1827</v>
      </c>
      <c r="B48" s="2" t="s">
        <v>13</v>
      </c>
      <c r="C48" s="1" t="s">
        <v>14</v>
      </c>
      <c r="D48" s="43">
        <v>1827</v>
      </c>
      <c r="E48" s="1" t="s">
        <v>89</v>
      </c>
      <c r="F48" s="1" t="s">
        <v>6</v>
      </c>
      <c r="G48" s="1" t="str">
        <f>IF(SUMIFS(Dados!$A:$A,Dados!$C:$C,'IDGF-Jun'!$D:$D,Dados!$B:$B,'IDGF-Jun'!$N$2)=0,"SEM MOVIMENTO","AVALIADO")</f>
        <v>SEM MOVIMENTO</v>
      </c>
      <c r="H48" s="42" t="s">
        <v>348</v>
      </c>
      <c r="I48" s="9" t="str">
        <f>IF($G48="SEM MOVIMENTO","",IF(AND($G48="AVALIADO",SUMIFS(Dados!$A:$A,Dados!$C:$C,$D:$D,Dados!$B:$B,$N$2,Dados!$I:$I,$3:$3)&lt;&gt;0),SUMIFS(Dados!$F:$F,Dados!$C:$C,$D:$D,Dados!$B:$B,$N$2,Dados!$I:$I,$3:$3)%*$I$2,$I$2))</f>
        <v/>
      </c>
      <c r="J48" s="9" t="str">
        <f t="shared" si="0"/>
        <v/>
      </c>
      <c r="K48" s="9" t="str">
        <f>IF($G48="SEM MOVIMENTO","",IF(AND($G48="AVALIADO",SUMIFS(Dados!$A:$A,Dados!$C:$C,$D:$D,Dados!$B:$B,$N$2,Dados!$I:$I,$3:$3)&lt;&gt;0),SUMIFS(Dados!$F:$F,Dados!$C:$C,$D:$D,Dados!$B:$B,$N$2,Dados!$I:$I,$3:$3)%*$K$2,$K$2))</f>
        <v/>
      </c>
      <c r="L48" s="9" t="str">
        <f>IF($G48="SEM MOVIMENTO","",IF(AND($G48="AVALIADO",SUMIFS(Dados!$A:$A,Dados!$C:$C,$D:$D,Dados!$B:$B,$N$2,Dados!$I:$I,$3:$3)&lt;&gt;0),SUMIFS(Dados!$F:$F,Dados!$C:$C,$D:$D,Dados!$B:$B,$N$2,Dados!$I:$I,$3:$3)%*$L$2,$L$2))</f>
        <v/>
      </c>
      <c r="M48" s="9" t="str">
        <f>IF($G48="SEM MOVIMENTO","",IF(AND($G48="AVALIADO",SUMIFS(Dados!$A:$A,Dados!$C:$C,$D:$D,Dados!$B:$B,$N$2,Dados!$I:$I,$3:$3)&lt;&gt;0),SUMIFS(Dados!$F:$F,Dados!$C:$C,$D:$D,Dados!$B:$B,$N$2,Dados!$I:$I,$3:$3)%*$M$2,$M$2))</f>
        <v/>
      </c>
      <c r="N48" s="7">
        <f t="shared" si="1"/>
        <v>0</v>
      </c>
    </row>
    <row r="49" spans="1:14" ht="15.75" x14ac:dyDescent="0.25">
      <c r="A49" s="1">
        <v>1280</v>
      </c>
      <c r="B49" s="2" t="s">
        <v>53</v>
      </c>
      <c r="C49" s="1" t="s">
        <v>54</v>
      </c>
      <c r="D49" s="43">
        <v>1280</v>
      </c>
      <c r="E49" s="1" t="s">
        <v>89</v>
      </c>
      <c r="F49" s="1" t="s">
        <v>55</v>
      </c>
      <c r="G49" s="1" t="str">
        <f>IF(SUMIFS(Dados!$A:$A,Dados!$C:$C,'IDGF-Jun'!$D:$D,Dados!$B:$B,'IDGF-Jun'!$N$2)=0,"SEM MOVIMENTO","AVALIADO")</f>
        <v>SEM MOVIMENTO</v>
      </c>
      <c r="H49" s="42" t="s">
        <v>348</v>
      </c>
      <c r="I49" s="9" t="str">
        <f>IF($G49="SEM MOVIMENTO","",IF(AND($G49="AVALIADO",SUMIFS(Dados!$A:$A,Dados!$C:$C,$D:$D,Dados!$B:$B,$N$2,Dados!$I:$I,$3:$3)&lt;&gt;0),SUMIFS(Dados!$F:$F,Dados!$C:$C,$D:$D,Dados!$B:$B,$N$2,Dados!$I:$I,$3:$3)%*$I$2,$I$2))</f>
        <v/>
      </c>
      <c r="J49" s="9"/>
      <c r="K49" s="9" t="str">
        <f>IF($G49="SEM MOVIMENTO","",IF(AND($G49="AVALIADO",SUMIFS(Dados!$A:$A,Dados!$C:$C,$D:$D,Dados!$B:$B,$N$2,Dados!$I:$I,$3:$3)&lt;&gt;0),SUMIFS(Dados!$F:$F,Dados!$C:$C,$D:$D,Dados!$B:$B,$N$2,Dados!$I:$I,$3:$3)%*$K$2,$K$2))</f>
        <v/>
      </c>
      <c r="L49" s="9" t="str">
        <f>IF($G49="SEM MOVIMENTO","",IF(AND($G49="AVALIADO",SUMIFS(Dados!$A:$A,Dados!$C:$C,$D:$D,Dados!$B:$B,$N$2,Dados!$I:$I,$3:$3)&lt;&gt;0),SUMIFS(Dados!$F:$F,Dados!$C:$C,$D:$D,Dados!$B:$B,$N$2,Dados!$I:$I,$3:$3)%*$L$2,$L$2))</f>
        <v/>
      </c>
      <c r="M49" s="9" t="str">
        <f>IF($G49="SEM MOVIMENTO","",IF(AND($G49="AVALIADO",SUMIFS(Dados!$A:$A,Dados!$C:$C,$D:$D,Dados!$B:$B,$N$2,Dados!$I:$I,$3:$3)&lt;&gt;0),SUMIFS(Dados!$F:$F,Dados!$C:$C,$D:$D,Dados!$B:$B,$N$2,Dados!$I:$I,$3:$3)%*$M$2,$M$2))</f>
        <v/>
      </c>
      <c r="N49" s="7">
        <f t="shared" si="1"/>
        <v>0</v>
      </c>
    </row>
    <row r="50" spans="1:14" ht="15.75" x14ac:dyDescent="0.25">
      <c r="A50" s="1">
        <v>1402</v>
      </c>
      <c r="B50" s="2" t="s">
        <v>56</v>
      </c>
      <c r="C50" s="1" t="s">
        <v>57</v>
      </c>
      <c r="D50" s="43">
        <v>1402</v>
      </c>
      <c r="E50" s="1" t="s">
        <v>89</v>
      </c>
      <c r="F50" s="1" t="s">
        <v>58</v>
      </c>
      <c r="G50" s="1" t="str">
        <f>IF(SUMIFS(Dados!$A:$A,Dados!$C:$C,'IDGF-Jun'!$D:$D,Dados!$B:$B,'IDGF-Jun'!$N$2)=0,"SEM MOVIMENTO","AVALIADO")</f>
        <v>SEM MOVIMENTO</v>
      </c>
      <c r="H50" s="42" t="s">
        <v>348</v>
      </c>
      <c r="I50" s="9" t="str">
        <f>IF($G50="SEM MOVIMENTO","",IF(AND($G50="AVALIADO",SUMIFS(Dados!$A:$A,Dados!$C:$C,$D:$D,Dados!$B:$B,$N$2,Dados!$I:$I,$3:$3)&lt;&gt;0),SUMIFS(Dados!$F:$F,Dados!$C:$C,$D:$D,Dados!$B:$B,$N$2,Dados!$I:$I,$3:$3)%*$I$2,$I$2))</f>
        <v/>
      </c>
      <c r="J50" s="9"/>
      <c r="K50" s="9" t="str">
        <f>IF($G50="SEM MOVIMENTO","",IF(AND($G50="AVALIADO",SUMIFS(Dados!$A:$A,Dados!$C:$C,$D:$D,Dados!$B:$B,$N$2,Dados!$I:$I,$3:$3)&lt;&gt;0),SUMIFS(Dados!$F:$F,Dados!$C:$C,$D:$D,Dados!$B:$B,$N$2,Dados!$I:$I,$3:$3)%*$K$2,$K$2))</f>
        <v/>
      </c>
      <c r="L50" s="9" t="str">
        <f>IF($G50="SEM MOVIMENTO","",IF(AND($G50="AVALIADO",SUMIFS(Dados!$A:$A,Dados!$C:$C,$D:$D,Dados!$B:$B,$N$2,Dados!$I:$I,$3:$3)&lt;&gt;0),SUMIFS(Dados!$F:$F,Dados!$C:$C,$D:$D,Dados!$B:$B,$N$2,Dados!$I:$I,$3:$3)%*$L$2,$L$2))</f>
        <v/>
      </c>
      <c r="M50" s="9" t="str">
        <f>IF($G50="SEM MOVIMENTO","",IF(AND($G50="AVALIADO",SUMIFS(Dados!$A:$A,Dados!$C:$C,$D:$D,Dados!$B:$B,$N$2,Dados!$I:$I,$3:$3)&lt;&gt;0),SUMIFS(Dados!$F:$F,Dados!$C:$C,$D:$D,Dados!$B:$B,$N$2,Dados!$I:$I,$3:$3)%*$M$2,$M$2))</f>
        <v/>
      </c>
      <c r="N50" s="7">
        <f t="shared" si="1"/>
        <v>0</v>
      </c>
    </row>
    <row r="51" spans="1:14" ht="15.75" x14ac:dyDescent="0.25">
      <c r="A51" s="1">
        <v>1032</v>
      </c>
      <c r="B51" s="2" t="s">
        <v>11</v>
      </c>
      <c r="C51" s="1" t="s">
        <v>12</v>
      </c>
      <c r="D51" s="44">
        <v>1032</v>
      </c>
      <c r="E51" s="1" t="s">
        <v>89</v>
      </c>
      <c r="F51" s="1" t="s">
        <v>6</v>
      </c>
      <c r="G51" s="1" t="s">
        <v>321</v>
      </c>
      <c r="H51" s="42" t="s">
        <v>348</v>
      </c>
      <c r="I51" s="9" t="str">
        <f>IF($G51="SEM MOVIMENTO","",IF(AND($G51="AVALIADO",SUMIFS(Dados!$A:$A,Dados!$C:$C,$D:$D,Dados!$B:$B,$N$2,Dados!$I:$I,$3:$3)&lt;&gt;0),SUMIFS(Dados!$F:$F,Dados!$C:$C,$D:$D,Dados!$B:$B,$N$2,Dados!$I:$I,$3:$3)%*$I$2,$I$2))</f>
        <v/>
      </c>
      <c r="J51" s="9" t="str">
        <f t="shared" si="0"/>
        <v/>
      </c>
      <c r="K51" s="9" t="str">
        <f>IF($G51="SEM MOVIMENTO","",IF(AND($G51="AVALIADO",SUMIFS(Dados!$A:$A,Dados!$C:$C,$D:$D,Dados!$B:$B,$N$2,Dados!$I:$I,$3:$3)&lt;&gt;0),SUMIFS(Dados!$F:$F,Dados!$C:$C,$D:$D,Dados!$B:$B,$N$2,Dados!$I:$I,$3:$3)%*$K$2,$K$2))</f>
        <v/>
      </c>
      <c r="L51" s="9" t="str">
        <f>IF($G51="SEM MOVIMENTO","",IF(AND($G51="AVALIADO",SUMIFS(Dados!$A:$A,Dados!$C:$C,$D:$D,Dados!$B:$B,$N$2,Dados!$I:$I,$3:$3)&lt;&gt;0),SUMIFS(Dados!$F:$F,Dados!$C:$C,$D:$D,Dados!$B:$B,$N$2,Dados!$I:$I,$3:$3)%*$L$2,$L$2))</f>
        <v/>
      </c>
      <c r="M51" s="9" t="str">
        <f>IF($G51="SEM MOVIMENTO","",IF(AND($G51="AVALIADO",SUMIFS(Dados!$A:$A,Dados!$C:$C,$D:$D,Dados!$B:$B,$N$2,Dados!$I:$I,$3:$3)&lt;&gt;0),SUMIFS(Dados!$F:$F,Dados!$C:$C,$D:$D,Dados!$B:$B,$N$2,Dados!$I:$I,$3:$3)%*$M$2,$M$2))</f>
        <v/>
      </c>
      <c r="N51" s="7">
        <f t="shared" si="1"/>
        <v>0</v>
      </c>
    </row>
    <row r="52" spans="1:14" ht="15.75" x14ac:dyDescent="0.25">
      <c r="A52" s="1">
        <v>1219</v>
      </c>
      <c r="B52" s="3" t="s">
        <v>68</v>
      </c>
      <c r="C52" s="1" t="s">
        <v>69</v>
      </c>
      <c r="D52" s="43">
        <v>1219</v>
      </c>
      <c r="E52" s="1" t="s">
        <v>91</v>
      </c>
      <c r="F52" s="1" t="s">
        <v>70</v>
      </c>
      <c r="G52" s="1" t="str">
        <f>IF(SUMIFS(Dados!$A:$A,Dados!$C:$C,'IDGF-Jun'!$D:$D,Dados!$B:$B,'IDGF-Jun'!$N$2)=0,"SEM MOVIMENTO","AVALIADO")</f>
        <v>SEM MOVIMENTO</v>
      </c>
      <c r="H52" s="42" t="s">
        <v>348</v>
      </c>
      <c r="I52" s="9" t="str">
        <f>IF($G52="SEM MOVIMENTO","",IF(AND($G52="AVALIADO",SUMIFS(Dados!$A:$A,Dados!$C:$C,$D:$D,Dados!$B:$B,$N$2,Dados!$I:$I,$3:$3)&lt;&gt;0),SUMIFS(Dados!$F:$F,Dados!$C:$C,$D:$D,Dados!$B:$B,$N$2,Dados!$I:$I,$3:$3)%*$I$2,$I$2))</f>
        <v/>
      </c>
      <c r="J52" s="9" t="str">
        <f t="shared" si="0"/>
        <v/>
      </c>
      <c r="K52" s="9" t="str">
        <f>IF($G52="SEM MOVIMENTO","",IF(AND($G52="AVALIADO",SUMIFS(Dados!$A:$A,Dados!$C:$C,$D:$D,Dados!$B:$B,$N$2,Dados!$I:$I,$3:$3)&lt;&gt;0),SUMIFS(Dados!$F:$F,Dados!$C:$C,$D:$D,Dados!$B:$B,$N$2,Dados!$I:$I,$3:$3)%*$K$2,$K$2))</f>
        <v/>
      </c>
      <c r="L52" s="9" t="str">
        <f>IF($G52="SEM MOVIMENTO","",IF(AND($G52="AVALIADO",SUMIFS(Dados!$A:$A,Dados!$C:$C,$D:$D,Dados!$B:$B,$N$2,Dados!$I:$I,$3:$3)&lt;&gt;0),SUMIFS(Dados!$F:$F,Dados!$C:$C,$D:$D,Dados!$B:$B,$N$2,Dados!$I:$I,$3:$3)%*$L$2,$L$2))</f>
        <v/>
      </c>
      <c r="M52" s="9" t="str">
        <f>IF($G52="SEM MOVIMENTO","",IF(AND($G52="AVALIADO",SUMIFS(Dados!$A:$A,Dados!$C:$C,$D:$D,Dados!$B:$B,$N$2,Dados!$I:$I,$3:$3)&lt;&gt;0),SUMIFS(Dados!$F:$F,Dados!$C:$C,$D:$D,Dados!$B:$B,$N$2,Dados!$I:$I,$3:$3)%*$M$2,$M$2))</f>
        <v/>
      </c>
      <c r="N52" s="7">
        <f t="shared" si="1"/>
        <v>0</v>
      </c>
    </row>
    <row r="53" spans="1:14" ht="15.75" x14ac:dyDescent="0.25">
      <c r="A53" s="1">
        <v>1295</v>
      </c>
      <c r="B53" s="3" t="s">
        <v>73</v>
      </c>
      <c r="C53" s="1" t="s">
        <v>74</v>
      </c>
      <c r="D53" s="43">
        <v>1295</v>
      </c>
      <c r="E53" s="1" t="s">
        <v>90</v>
      </c>
      <c r="F53" s="1" t="s">
        <v>75</v>
      </c>
      <c r="G53" s="1" t="str">
        <f>IF(SUMIFS(Dados!$A:$A,Dados!$C:$C,'IDGF-Jun'!$D:$D,Dados!$B:$B,'IDGF-Jun'!$N$2)=0,"SEM MOVIMENTO","AVALIADO")</f>
        <v>SEM MOVIMENTO</v>
      </c>
      <c r="H53" s="42" t="s">
        <v>348</v>
      </c>
      <c r="I53" s="9" t="str">
        <f>IF($G53="SEM MOVIMENTO","",IF(AND($G53="AVALIADO",SUMIFS(Dados!$A:$A,Dados!$C:$C,$D:$D,Dados!$B:$B,$N$2,Dados!$I:$I,$3:$3)&lt;&gt;0),SUMIFS(Dados!$F:$F,Dados!$C:$C,$D:$D,Dados!$B:$B,$N$2,Dados!$I:$I,$3:$3)%*$I$2,$I$2))</f>
        <v/>
      </c>
      <c r="J53" s="9" t="str">
        <f t="shared" si="0"/>
        <v/>
      </c>
      <c r="K53" s="9" t="str">
        <f>IF($G53="SEM MOVIMENTO","",IF(AND($G53="AVALIADO",SUMIFS(Dados!$A:$A,Dados!$C:$C,$D:$D,Dados!$B:$B,$N$2,Dados!$I:$I,$3:$3)&lt;&gt;0),SUMIFS(Dados!$F:$F,Dados!$C:$C,$D:$D,Dados!$B:$B,$N$2,Dados!$I:$I,$3:$3)%*$K$2,$K$2))</f>
        <v/>
      </c>
      <c r="L53" s="9" t="str">
        <f>IF($G53="SEM MOVIMENTO","",IF(AND($G53="AVALIADO",SUMIFS(Dados!$A:$A,Dados!$C:$C,$D:$D,Dados!$B:$B,$N$2,Dados!$I:$I,$3:$3)&lt;&gt;0),SUMIFS(Dados!$F:$F,Dados!$C:$C,$D:$D,Dados!$B:$B,$N$2,Dados!$I:$I,$3:$3)%*$L$2,$L$2))</f>
        <v/>
      </c>
      <c r="M53" s="9" t="str">
        <f>IF($G53="SEM MOVIMENTO","",IF(AND($G53="AVALIADO",SUMIFS(Dados!$A:$A,Dados!$C:$C,$D:$D,Dados!$B:$B,$N$2,Dados!$I:$I,$3:$3)&lt;&gt;0),SUMIFS(Dados!$F:$F,Dados!$C:$C,$D:$D,Dados!$B:$B,$N$2,Dados!$I:$I,$3:$3)%*$M$2,$M$2))</f>
        <v/>
      </c>
      <c r="N53" s="7">
        <f t="shared" si="1"/>
        <v>0</v>
      </c>
    </row>
    <row r="54" spans="1:14" ht="15.75" x14ac:dyDescent="0.25">
      <c r="A54" s="1">
        <v>1796</v>
      </c>
      <c r="B54" s="2" t="s">
        <v>59</v>
      </c>
      <c r="C54" s="1" t="s">
        <v>60</v>
      </c>
      <c r="D54" s="43">
        <v>1796</v>
      </c>
      <c r="E54" s="1" t="s">
        <v>91</v>
      </c>
      <c r="F54" s="1" t="s">
        <v>61</v>
      </c>
      <c r="G54" s="1" t="str">
        <f>IF(SUMIFS(Dados!$A:$A,Dados!$C:$C,'IDGF-Jun'!$D:$D,Dados!$B:$B,'IDGF-Jun'!$N$2)=0,"SEM MOVIMENTO","AVALIADO")</f>
        <v>SEM MOVIMENTO</v>
      </c>
      <c r="H54" s="42" t="s">
        <v>348</v>
      </c>
      <c r="I54" s="9" t="str">
        <f>IF($G54="SEM MOVIMENTO","",IF(AND($G54="AVALIADO",SUMIFS(Dados!$A:$A,Dados!$C:$C,$D:$D,Dados!$B:$B,$N$2,Dados!$I:$I,$3:$3)&lt;&gt;0),SUMIFS(Dados!$F:$F,Dados!$C:$C,$D:$D,Dados!$B:$B,$N$2,Dados!$I:$I,$3:$3)%*$I$2,$I$2))</f>
        <v/>
      </c>
      <c r="J54" s="9" t="str">
        <f t="shared" si="0"/>
        <v/>
      </c>
      <c r="K54" s="9" t="str">
        <f>IF($G54="SEM MOVIMENTO","",IF(AND($G54="AVALIADO",SUMIFS(Dados!$A:$A,Dados!$C:$C,$D:$D,Dados!$B:$B,$N$2,Dados!$I:$I,$3:$3)&lt;&gt;0),SUMIFS(Dados!$F:$F,Dados!$C:$C,$D:$D,Dados!$B:$B,$N$2,Dados!$I:$I,$3:$3)%*$K$2,$K$2))</f>
        <v/>
      </c>
      <c r="L54" s="9" t="str">
        <f>IF($G54="SEM MOVIMENTO","",IF(AND($G54="AVALIADO",SUMIFS(Dados!$A:$A,Dados!$C:$C,$D:$D,Dados!$B:$B,$N$2,Dados!$I:$I,$3:$3)&lt;&gt;0),SUMIFS(Dados!$F:$F,Dados!$C:$C,$D:$D,Dados!$B:$B,$N$2,Dados!$I:$I,$3:$3)%*$L$2,$L$2))</f>
        <v/>
      </c>
      <c r="M54" s="9" t="str">
        <f>IF($G54="SEM MOVIMENTO","",IF(AND($G54="AVALIADO",SUMIFS(Dados!$A:$A,Dados!$C:$C,$D:$D,Dados!$B:$B,$N$2,Dados!$I:$I,$3:$3)&lt;&gt;0),SUMIFS(Dados!$F:$F,Dados!$C:$C,$D:$D,Dados!$B:$B,$N$2,Dados!$I:$I,$3:$3)%*$M$2,$M$2))</f>
        <v/>
      </c>
      <c r="N54" s="7">
        <f t="shared" si="1"/>
        <v>0</v>
      </c>
    </row>
    <row r="55" spans="1:14" ht="15.75" x14ac:dyDescent="0.25">
      <c r="A55" s="1">
        <v>2041</v>
      </c>
      <c r="B55" s="2" t="s">
        <v>65</v>
      </c>
      <c r="C55" s="1" t="s">
        <v>66</v>
      </c>
      <c r="D55" s="43">
        <v>2041</v>
      </c>
      <c r="E55" s="1" t="s">
        <v>91</v>
      </c>
      <c r="F55" s="1" t="s">
        <v>67</v>
      </c>
      <c r="G55" s="1" t="str">
        <f>IF(SUMIFS(Dados!$A:$A,Dados!$C:$C,'IDGF-Jun'!$D:$D,Dados!$B:$B,'IDGF-Jun'!$N$2)=0,"SEM MOVIMENTO","AVALIADO")</f>
        <v>SEM MOVIMENTO</v>
      </c>
      <c r="H55" s="42" t="s">
        <v>348</v>
      </c>
      <c r="I55" s="9" t="str">
        <f>IF($G55="SEM MOVIMENTO","",IF(AND($G55="AVALIADO",SUMIFS(Dados!$A:$A,Dados!$C:$C,$D:$D,Dados!$B:$B,$N$2,Dados!$I:$I,$3:$3)&lt;&gt;0),SUMIFS(Dados!$F:$F,Dados!$C:$C,$D:$D,Dados!$B:$B,$N$2,Dados!$I:$I,$3:$3)%*$I$2,$I$2))</f>
        <v/>
      </c>
      <c r="J55" s="9" t="str">
        <f t="shared" si="0"/>
        <v/>
      </c>
      <c r="K55" s="9" t="str">
        <f>IF($G55="SEM MOVIMENTO","",IF(AND($G55="AVALIADO",SUMIFS(Dados!$A:$A,Dados!$C:$C,$D:$D,Dados!$B:$B,$N$2,Dados!$I:$I,$3:$3)&lt;&gt;0),SUMIFS(Dados!$F:$F,Dados!$C:$C,$D:$D,Dados!$B:$B,$N$2,Dados!$I:$I,$3:$3)%*$K$2,$K$2))</f>
        <v/>
      </c>
      <c r="L55" s="9" t="str">
        <f>IF($G55="SEM MOVIMENTO","",IF(AND($G55="AVALIADO",SUMIFS(Dados!$A:$A,Dados!$C:$C,$D:$D,Dados!$B:$B,$N$2,Dados!$I:$I,$3:$3)&lt;&gt;0),SUMIFS(Dados!$F:$F,Dados!$C:$C,$D:$D,Dados!$B:$B,$N$2,Dados!$I:$I,$3:$3)%*$L$2,$L$2))</f>
        <v/>
      </c>
      <c r="M55" s="9" t="str">
        <f>IF($G55="SEM MOVIMENTO","",IF(AND($G55="AVALIADO",SUMIFS(Dados!$A:$A,Dados!$C:$C,$D:$D,Dados!$B:$B,$N$2,Dados!$I:$I,$3:$3)&lt;&gt;0),SUMIFS(Dados!$F:$F,Dados!$C:$C,$D:$D,Dados!$B:$B,$N$2,Dados!$I:$I,$3:$3)%*$M$2,$M$2))</f>
        <v/>
      </c>
      <c r="N55" s="7">
        <f t="shared" si="1"/>
        <v>0</v>
      </c>
    </row>
    <row r="56" spans="1:14" ht="15.75" x14ac:dyDescent="0.25">
      <c r="A56" s="1">
        <v>3085</v>
      </c>
      <c r="B56" s="2" t="s">
        <v>36</v>
      </c>
      <c r="C56" s="1" t="s">
        <v>37</v>
      </c>
      <c r="D56" s="44">
        <v>3085</v>
      </c>
      <c r="E56" s="1" t="s">
        <v>91</v>
      </c>
      <c r="F56" s="1" t="s">
        <v>35</v>
      </c>
      <c r="G56" s="1" t="str">
        <f>IF(SUMIFS(Dados!$A:$A,Dados!$C:$C,'IDGF-Jun'!$D:$D,Dados!$B:$B,'IDGF-Jun'!$N$2)=0,"SEM MOVIMENTO","AVALIADO")</f>
        <v>SEM MOVIMENTO</v>
      </c>
      <c r="H56" s="42" t="s">
        <v>348</v>
      </c>
      <c r="I56" s="9" t="str">
        <f>IF($G56="SEM MOVIMENTO","",IF(AND($G56="AVALIADO",SUMIFS(Dados!$A:$A,Dados!$C:$C,$D:$D,Dados!$B:$B,$N$2,Dados!$I:$I,$3:$3)&lt;&gt;0),SUMIFS(Dados!$F:$F,Dados!$C:$C,$D:$D,Dados!$B:$B,$N$2,Dados!$I:$I,$3:$3)%*$I$2,$I$2))</f>
        <v/>
      </c>
      <c r="J56" s="9" t="str">
        <f t="shared" si="0"/>
        <v/>
      </c>
      <c r="K56" s="9" t="str">
        <f>IF($G56="SEM MOVIMENTO","",IF(AND($G56="AVALIADO",SUMIFS(Dados!$A:$A,Dados!$C:$C,$D:$D,Dados!$B:$B,$N$2,Dados!$I:$I,$3:$3)&lt;&gt;0),SUMIFS(Dados!$F:$F,Dados!$C:$C,$D:$D,Dados!$B:$B,$N$2,Dados!$I:$I,$3:$3)%*$K$2,$K$2))</f>
        <v/>
      </c>
      <c r="L56" s="9" t="str">
        <f>IF($G56="SEM MOVIMENTO","",IF(AND($G56="AVALIADO",SUMIFS(Dados!$A:$A,Dados!$C:$C,$D:$D,Dados!$B:$B,$N$2,Dados!$I:$I,$3:$3)&lt;&gt;0),SUMIFS(Dados!$F:$F,Dados!$C:$C,$D:$D,Dados!$B:$B,$N$2,Dados!$I:$I,$3:$3)%*$L$2,$L$2))</f>
        <v/>
      </c>
      <c r="M56" s="9" t="str">
        <f>IF($G56="SEM MOVIMENTO","",IF(AND($G56="AVALIADO",SUMIFS(Dados!$A:$A,Dados!$C:$C,$D:$D,Dados!$B:$B,$N$2,Dados!$I:$I,$3:$3)&lt;&gt;0),SUMIFS(Dados!$F:$F,Dados!$C:$C,$D:$D,Dados!$B:$B,$N$2,Dados!$I:$I,$3:$3)%*$M$2,$M$2))</f>
        <v/>
      </c>
      <c r="N56" s="7">
        <f t="shared" si="1"/>
        <v>0</v>
      </c>
    </row>
  </sheetData>
  <autoFilter ref="A3:N56" xr:uid="{00000000-0009-0000-0000-000009000000}"/>
  <mergeCells count="1">
    <mergeCell ref="B1:B2"/>
  </mergeCells>
  <conditionalFormatting sqref="N4:N1048576">
    <cfRule type="cellIs" dxfId="31" priority="1" operator="between">
      <formula>0.69</formula>
      <formula>0.01</formula>
    </cfRule>
    <cfRule type="cellIs" dxfId="30" priority="2" operator="between">
      <formula>0.7</formula>
      <formula>0.79</formula>
    </cfRule>
    <cfRule type="cellIs" dxfId="29" priority="3" operator="between">
      <formula>0.8</formula>
      <formula>0.89</formula>
    </cfRule>
    <cfRule type="cellIs" dxfId="28" priority="4" operator="greaterThanOrEqual">
      <formula>0.9</formula>
    </cfRule>
  </conditionalFormatting>
  <pageMargins left="0.25" right="0.25" top="0.75" bottom="0.75" header="0.3" footer="0.3"/>
  <pageSetup paperSize="9" scale="61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18</vt:i4>
      </vt:variant>
      <vt:variant>
        <vt:lpstr>Intervalos Nomeados</vt:lpstr>
      </vt:variant>
      <vt:variant>
        <vt:i4>13</vt:i4>
      </vt:variant>
    </vt:vector>
  </HeadingPairs>
  <TitlesOfParts>
    <vt:vector size="31" baseType="lpstr">
      <vt:lpstr>PPM-Out</vt:lpstr>
      <vt:lpstr>Gráfico IDGF</vt:lpstr>
      <vt:lpstr>Dados</vt:lpstr>
      <vt:lpstr>PPM</vt:lpstr>
      <vt:lpstr>IDGF-Jan</vt:lpstr>
      <vt:lpstr>IDGF-Fev</vt:lpstr>
      <vt:lpstr>IDGF-Mar</vt:lpstr>
      <vt:lpstr>IDGF-Mai</vt:lpstr>
      <vt:lpstr>IDGF-Jun</vt:lpstr>
      <vt:lpstr>IDGF-Jul</vt:lpstr>
      <vt:lpstr>IDGF-Ago</vt:lpstr>
      <vt:lpstr>IDGF-Set</vt:lpstr>
      <vt:lpstr>IDGF-Out</vt:lpstr>
      <vt:lpstr>IDGF-Nov</vt:lpstr>
      <vt:lpstr>IDGF- Dez</vt:lpstr>
      <vt:lpstr>IDGF-Dez</vt:lpstr>
      <vt:lpstr>IDGF-Abr</vt:lpstr>
      <vt:lpstr>Config</vt:lpstr>
      <vt:lpstr>'IDGF- Dez'!Titulos_de_impressao</vt:lpstr>
      <vt:lpstr>'IDGF-Abr'!Titulos_de_impressao</vt:lpstr>
      <vt:lpstr>'IDGF-Ago'!Titulos_de_impressao</vt:lpstr>
      <vt:lpstr>'IDGF-Dez'!Titulos_de_impressao</vt:lpstr>
      <vt:lpstr>'IDGF-Fev'!Titulos_de_impressao</vt:lpstr>
      <vt:lpstr>'IDGF-Jan'!Titulos_de_impressao</vt:lpstr>
      <vt:lpstr>'IDGF-Jul'!Titulos_de_impressao</vt:lpstr>
      <vt:lpstr>'IDGF-Jun'!Titulos_de_impressao</vt:lpstr>
      <vt:lpstr>'IDGF-Mai'!Titulos_de_impressao</vt:lpstr>
      <vt:lpstr>'IDGF-Mar'!Titulos_de_impressao</vt:lpstr>
      <vt:lpstr>'IDGF-Nov'!Titulos_de_impressao</vt:lpstr>
      <vt:lpstr>'IDGF-Out'!Titulos_de_impressao</vt:lpstr>
      <vt:lpstr>'IDGF-Set'!Titulos_de_impressao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Felipe de Vargas</dc:creator>
  <cp:lastModifiedBy>Robson Gilberto dos Santos Jacoboski</cp:lastModifiedBy>
  <cp:lastPrinted>2023-11-20T13:01:55Z</cp:lastPrinted>
  <dcterms:created xsi:type="dcterms:W3CDTF">2023-08-25T13:52:04Z</dcterms:created>
  <dcterms:modified xsi:type="dcterms:W3CDTF">2024-05-07T17:38:37Z</dcterms:modified>
</cp:coreProperties>
</file>